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S10" i="1"/>
  <c r="BH68" l="1"/>
  <c r="BC68"/>
  <c r="AX68"/>
  <c r="AX71"/>
  <c r="AX70"/>
  <c r="AX69"/>
  <c r="AS69"/>
  <c r="AS68"/>
  <c r="CA102"/>
  <c r="CI102"/>
  <c r="CQ102"/>
  <c r="CP101"/>
  <c r="CO101"/>
  <c r="CQ101" s="1"/>
  <c r="CH101"/>
  <c r="CG101"/>
  <c r="BZ101"/>
  <c r="BY101"/>
  <c r="BR101"/>
  <c r="BQ101"/>
  <c r="BS101" s="1"/>
  <c r="BS102" s="1"/>
  <c r="CA101" l="1"/>
  <c r="CI101"/>
  <c r="W102" l="1"/>
  <c r="O102"/>
  <c r="G102"/>
  <c r="V101"/>
  <c r="U101"/>
  <c r="N101"/>
  <c r="M101"/>
  <c r="F101"/>
  <c r="E101"/>
  <c r="AJ68"/>
  <c r="AI68"/>
  <c r="AD68"/>
  <c r="AU102"/>
  <c r="AM102"/>
  <c r="Y68"/>
  <c r="BJ101"/>
  <c r="BI101"/>
  <c r="BB101"/>
  <c r="BA101"/>
  <c r="AT101"/>
  <c r="AS101"/>
  <c r="AU101" s="1"/>
  <c r="AL101"/>
  <c r="AK101"/>
  <c r="AG68"/>
  <c r="BJ88"/>
  <c r="AG52"/>
  <c r="AG46"/>
  <c r="AG43"/>
  <c r="J34"/>
  <c r="W101" l="1"/>
  <c r="O101"/>
  <c r="G101"/>
  <c r="BK101"/>
  <c r="AN68" s="1"/>
  <c r="BC101"/>
  <c r="AM101"/>
  <c r="I34"/>
  <c r="AC72" l="1"/>
  <c r="AB68"/>
  <c r="AB44"/>
  <c r="AB63"/>
  <c r="H34"/>
  <c r="G34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A97"/>
  <c r="AC101"/>
  <c r="AD101"/>
  <c r="F34"/>
  <c r="E34"/>
  <c r="AE101" l="1"/>
  <c r="T68" s="1"/>
  <c r="M45"/>
  <c r="M44"/>
  <c r="H45"/>
  <c r="H72" s="1"/>
  <c r="H71"/>
  <c r="K71" s="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I86" s="1"/>
  <c r="BC51" s="1"/>
  <c r="BD51" s="1"/>
  <c r="N12" s="1"/>
  <c r="CH85"/>
  <c r="CG85"/>
  <c r="CI85" s="1"/>
  <c r="BC50" s="1"/>
  <c r="BD50" s="1"/>
  <c r="N11" s="1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CA100" s="1"/>
  <c r="AX65" s="1"/>
  <c r="AY65" s="1"/>
  <c r="M26" s="1"/>
  <c r="BZ99"/>
  <c r="BY99"/>
  <c r="CA99" s="1"/>
  <c r="AX64" s="1"/>
  <c r="AY64" s="1"/>
  <c r="M25" s="1"/>
  <c r="BZ98"/>
  <c r="BY98"/>
  <c r="CA98" s="1"/>
  <c r="AX63" s="1"/>
  <c r="AY63" s="1"/>
  <c r="M24" s="1"/>
  <c r="BZ97"/>
  <c r="BY97"/>
  <c r="CA97" s="1"/>
  <c r="AX62" s="1"/>
  <c r="AY62" s="1"/>
  <c r="M23" s="1"/>
  <c r="BZ96"/>
  <c r="BY96"/>
  <c r="CA96" s="1"/>
  <c r="AX61" s="1"/>
  <c r="AY61" s="1"/>
  <c r="M22" s="1"/>
  <c r="BZ95"/>
  <c r="BY95"/>
  <c r="CA95" s="1"/>
  <c r="AX60" s="1"/>
  <c r="AY60" s="1"/>
  <c r="M21" s="1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CA90" s="1"/>
  <c r="AX55" s="1"/>
  <c r="AY55" s="1"/>
  <c r="M16" s="1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CA87" s="1"/>
  <c r="AX52" s="1"/>
  <c r="AY52" s="1"/>
  <c r="M13" s="1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AX45" s="1"/>
  <c r="BZ79"/>
  <c r="BY79"/>
  <c r="CA79" s="1"/>
  <c r="AX44" s="1"/>
  <c r="AY44" s="1"/>
  <c r="M5" s="1"/>
  <c r="BZ78"/>
  <c r="BY78"/>
  <c r="CA78" s="1"/>
  <c r="BR100"/>
  <c r="BQ100"/>
  <c r="BS100" s="1"/>
  <c r="AS65" s="1"/>
  <c r="AT65" s="1"/>
  <c r="L26" s="1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S80" s="1"/>
  <c r="AS45" s="1"/>
  <c r="BR79"/>
  <c r="BQ79"/>
  <c r="BS79" s="1"/>
  <c r="AS44" s="1"/>
  <c r="AT44" s="1"/>
  <c r="L5" s="1"/>
  <c r="BR78"/>
  <c r="BQ78"/>
  <c r="BS78" s="1"/>
  <c r="C45"/>
  <c r="C44"/>
  <c r="P34"/>
  <c r="BD45" l="1"/>
  <c r="N6" s="1"/>
  <c r="AY45"/>
  <c r="M6" s="1"/>
  <c r="AT45"/>
  <c r="L6" s="1"/>
  <c r="AS72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BH45" s="1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BI45" l="1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BK79"/>
  <c r="AN44" s="1"/>
  <c r="BK80"/>
  <c r="AN45" s="1"/>
  <c r="BK81"/>
  <c r="AN46" s="1"/>
  <c r="BK82"/>
  <c r="AN47" s="1"/>
  <c r="BK83"/>
  <c r="AN48" s="1"/>
  <c r="BK84"/>
  <c r="AN49" s="1"/>
  <c r="BK85"/>
  <c r="AN50" s="1"/>
  <c r="BK86"/>
  <c r="AN51" s="1"/>
  <c r="BK87"/>
  <c r="AN52" s="1"/>
  <c r="BK88"/>
  <c r="AN53" s="1"/>
  <c r="BK89"/>
  <c r="AN54" s="1"/>
  <c r="BK90"/>
  <c r="AN55" s="1"/>
  <c r="BK91"/>
  <c r="AN56" s="1"/>
  <c r="BK92"/>
  <c r="AN57" s="1"/>
  <c r="BK93"/>
  <c r="AN58" s="1"/>
  <c r="BK94"/>
  <c r="AN59" s="1"/>
  <c r="BK95"/>
  <c r="AN60" s="1"/>
  <c r="BK96"/>
  <c r="AN61" s="1"/>
  <c r="BK97"/>
  <c r="AN62" s="1"/>
  <c r="BK98"/>
  <c r="AN63" s="1"/>
  <c r="BK99"/>
  <c r="AN64" s="1"/>
  <c r="BK100"/>
  <c r="AN65" s="1"/>
  <c r="AU78"/>
  <c r="AD43" s="1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P43" s="1"/>
  <c r="F4" s="1"/>
  <c r="AN72" l="1"/>
  <c r="BD72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V72" l="1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D13" s="1"/>
  <c r="G58"/>
  <c r="K58" s="1"/>
  <c r="E19" s="1"/>
  <c r="F58"/>
  <c r="D19" s="1"/>
  <c r="G44"/>
  <c r="F44"/>
  <c r="D5" s="1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B72"/>
  <c r="R6" s="1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<sst xmlns="http://schemas.openxmlformats.org/spreadsheetml/2006/main" count="775" uniqueCount="137">
  <si>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</si>
  <si>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</si>
  <si>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</si>
  <si>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</si>
  <si>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</si>
  <si>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</si>
  <si>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</si>
  <si>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</si>
  <si>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</si>
  <si>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</si>
  <si>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</si>
  <si>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</si>
  <si>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</si>
  <si>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</si>
  <si>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</si>
  <si>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</si>
  <si>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</si>
  <si>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</si>
  <si>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</si>
  <si>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</si>
  <si>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</si>
  <si>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</si>
  <si>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</si>
  <si>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</si>
  <si>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</si>
  <si>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</si>
  <si>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</si>
  <si>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</si>
  <si>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</si>
  <si>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</si>
  <si>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</si>
  <si>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</si>
  <si>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</si>
  <si>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</si>
  <si>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</si>
  <si>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</si>
  <si>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</si>
  <si>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</si>
  <si>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</si>
  <si>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</si>
  <si>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</si>
  <si>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</si>
  <si>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</si>
  <si>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</si>
  <si>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</si>
  <si>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</si>
  <si>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</si>
  <si>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</si>
  <si>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</si>
  <si>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</si>
  <si>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</si>
  <si>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</si>
  <si>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</si>
  <si>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</si>
  <si>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</si>
  <si>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</si>
  <si>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</si>
  <si>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</si>
  <si>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</si>
  <si>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</si>
  <si>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</si>
  <si>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</si>
  <si>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</si>
  <si>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</si>
  <si>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</si>
  <si>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</si>
  <si>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</si>
  <si>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</si>
  <si>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</si>
  <si>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</si>
  <si>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</si>
  <si>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</si>
  <si>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</si>
  <si>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</si>
  <si>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</si>
  <si>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</si>
  <si>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</si>
  <si>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</si>
  <si>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</si>
  <si>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</si>
  <si>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</si>
  <si>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</si>
  <si>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</si>
  <si>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</si>
  <si>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</si>
  <si>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</si>
  <si>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</si>
  <si>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</si>
  <si>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</si>
  <si>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</si>
  <si>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</si>
  <si>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</si>
  <si>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</si>
  <si>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</si>
  <si>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</si>
  <si>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</si>
  <si>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</si>
  <si>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</si>
  <si>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</si>
  <si>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</si>
  <si>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</si>
  <si>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</si>
  <si>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</si>
  <si>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</si>
  <si>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</si>
  <si>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</si>
  <si>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</si>
  <si>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</si>
  <si>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>630 cee</t>
  </si>
  <si>
    <t>170 cee</t>
  </si>
  <si>
    <t>95,58 cee</t>
  </si>
  <si>
    <t>25,6 cee</t>
  </si>
  <si>
    <t>127 cee</t>
  </si>
  <si>
    <t>32,64 cee</t>
  </si>
  <si>
    <t>344 cee</t>
  </si>
  <si>
    <t>70 cee</t>
  </si>
  <si>
    <t>34,8 cee</t>
  </si>
  <si>
    <t>147 cee</t>
  </si>
  <si>
    <t>24 cee</t>
  </si>
  <si>
    <t>30,48 cee</t>
  </si>
  <si>
    <t>268,8 cee</t>
  </si>
  <si>
    <t>76,7 cee</t>
  </si>
  <si>
    <t>184,8 cee</t>
  </si>
  <si>
    <t>85,6 cee</t>
  </si>
  <si>
    <t>110,4 cee</t>
  </si>
  <si>
    <t>156 cee</t>
  </si>
  <si>
    <t>235,2 cee</t>
  </si>
  <si>
    <t>50,5 cee</t>
  </si>
  <si>
    <t>48,38 cee</t>
  </si>
  <si>
    <t>62,4 cee</t>
  </si>
  <si>
    <t>58,8 cee</t>
  </si>
  <si>
    <t>58 cee</t>
  </si>
  <si>
    <t>94,4 cee</t>
  </si>
  <si>
    <t>22,80 cee</t>
  </si>
  <si>
    <t xml:space="preserve">VERDURE CONGELATE </t>
  </si>
  <si>
    <t xml:space="preserve">LEGUMI scatole piccole </t>
  </si>
  <si>
    <t>giac. 31 lug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</si>
</sst>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75" zoomScaleNormal="75" workbookViewId="0">
      <pane xSplit="3000" topLeftCell="N1" activePane="topRight"/>
      <selection activeCell="A69" sqref="A69"/>
      <selection pane="topRight" activeCell="R8" sqref="R8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42216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2" t="s">
        <v>100</v>
      </c>
      <c r="R2" s="103">
        <v>2281.9599999999991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101</v>
      </c>
      <c r="R3" s="103">
        <v>6123.15</v>
      </c>
      <c r="S3" s="104"/>
      <c r="T3" s="105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55.779999999999973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102</v>
      </c>
      <c r="R4" s="103">
        <v>4943.567</v>
      </c>
      <c r="S4" s="104"/>
      <c r="T4" s="105"/>
    </row>
    <row r="5" spans="1:20" ht="15.75">
      <c r="A5" s="50" t="s">
        <v>49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728.64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103</v>
      </c>
      <c r="R5" s="103">
        <v>4576.66</v>
      </c>
      <c r="S5" s="104"/>
      <c r="T5" s="105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274.94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104</v>
      </c>
      <c r="R6" s="103">
        <f>SUM(R2:R5)</f>
        <v>17925.337</v>
      </c>
      <c r="S6" s="104"/>
      <c r="T6" s="105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40.39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105</v>
      </c>
      <c r="R8" s="103">
        <f>P33</f>
        <v>16152.460999999999</v>
      </c>
      <c r="S8" s="104"/>
      <c r="T8" s="105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172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03"/>
      <c r="S9" s="104" t="s">
        <v>136</v>
      </c>
      <c r="T9" s="105" t="s">
        <v>107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113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106</v>
      </c>
      <c r="R10" s="108">
        <f>R6-R8</f>
        <v>1772.8760000000002</v>
      </c>
      <c r="S10" s="108">
        <f>BC102</f>
        <v>1941.13</v>
      </c>
      <c r="T10" s="109">
        <f>S10-R10</f>
        <v>168.25399999999991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152.40000000000003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-0.70000000000000284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340.4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4.6400000000000006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23.64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22.800000000000004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165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66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10</v>
      </c>
      <c r="I21" s="32">
        <f t="shared" si="5"/>
        <v>50.625</v>
      </c>
      <c r="J21" s="32">
        <f t="shared" si="6"/>
        <v>15.375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2.4000000000000004</v>
      </c>
      <c r="J22" s="32">
        <f t="shared" si="6"/>
        <v>26.6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41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0.25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25.409999999999997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30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198.81599999999997</v>
      </c>
      <c r="I29" s="32">
        <f t="shared" si="5"/>
        <v>100.65</v>
      </c>
      <c r="J29" s="32">
        <f t="shared" si="6"/>
        <v>136.79999999999998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13.68</v>
      </c>
      <c r="K30" s="32">
        <f t="shared" si="7"/>
        <v>0</v>
      </c>
      <c r="L30" s="32">
        <f t="shared" si="8"/>
        <v>0</v>
      </c>
      <c r="M30" s="32">
        <f t="shared" si="9"/>
        <v>-0.2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132.63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227.06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2575.012370558376</v>
      </c>
      <c r="I33" s="33">
        <f t="shared" si="5"/>
        <v>2749.4249999999997</v>
      </c>
      <c r="J33" s="33">
        <f t="shared" si="12"/>
        <v>2807.7350000000001</v>
      </c>
      <c r="K33" s="33">
        <f t="shared" si="12"/>
        <v>0</v>
      </c>
      <c r="L33" s="32">
        <f t="shared" si="8"/>
        <v>0</v>
      </c>
      <c r="M33" s="32">
        <f t="shared" si="9"/>
        <v>-0.2</v>
      </c>
      <c r="N33" s="32">
        <f t="shared" si="10"/>
        <v>0</v>
      </c>
      <c r="O33" s="32">
        <f t="shared" si="11"/>
        <v>0</v>
      </c>
      <c r="P33" s="83">
        <f>SUM(D33:O33)</f>
        <v>16152.460999999999</v>
      </c>
      <c r="Q33" s="1" t="s">
        <v>66</v>
      </c>
    </row>
    <row r="34" spans="1:66">
      <c r="C34" s="1" t="s">
        <v>63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f>294+9</f>
        <v>303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1620</v>
      </c>
      <c r="Q34" s="1" t="s">
        <v>67</v>
      </c>
      <c r="R34" s="1"/>
    </row>
    <row r="35" spans="1:66">
      <c r="C35" s="1" t="s">
        <v>69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10.259013428519426</v>
      </c>
      <c r="I35" s="82">
        <f t="shared" si="13"/>
        <v>11.408402489626555</v>
      </c>
      <c r="J35" s="82">
        <f t="shared" si="13"/>
        <v>9.2664521452145223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9.9706549382716041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10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11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11"/>
      <c r="B41" s="12"/>
      <c r="C41" s="12" t="s">
        <v>72</v>
      </c>
      <c r="D41" s="2"/>
      <c r="E41" s="12"/>
      <c r="F41" s="78"/>
      <c r="G41" s="12"/>
      <c r="H41" s="12" t="s">
        <v>72</v>
      </c>
      <c r="I41" s="2"/>
      <c r="J41" s="12"/>
      <c r="K41" s="78"/>
      <c r="L41" s="12"/>
      <c r="M41" s="12" t="s">
        <v>72</v>
      </c>
      <c r="N41" s="2"/>
      <c r="O41" s="12" t="s">
        <v>72</v>
      </c>
      <c r="P41" s="78"/>
      <c r="Q41" s="12"/>
      <c r="R41" s="12" t="s">
        <v>72</v>
      </c>
      <c r="S41" s="2"/>
      <c r="T41" s="12" t="s">
        <v>72</v>
      </c>
      <c r="U41" s="78"/>
      <c r="V41" s="12"/>
      <c r="W41" s="12" t="s">
        <v>72</v>
      </c>
      <c r="X41" s="2"/>
      <c r="Y41" s="12"/>
      <c r="Z41" s="78"/>
      <c r="AA41" s="12"/>
      <c r="AB41" s="12" t="s">
        <v>72</v>
      </c>
      <c r="AC41" s="2"/>
      <c r="AD41" s="12"/>
      <c r="AE41" s="78"/>
      <c r="AF41" s="12"/>
      <c r="AG41" s="12" t="s">
        <v>72</v>
      </c>
      <c r="AH41" s="2"/>
      <c r="AI41" s="12"/>
      <c r="AJ41" s="78"/>
      <c r="AK41" s="12"/>
      <c r="AL41" s="12" t="s">
        <v>72</v>
      </c>
      <c r="AM41" s="2"/>
      <c r="AN41" s="12"/>
      <c r="AO41" s="78"/>
      <c r="AP41" s="12"/>
      <c r="AQ41" s="12" t="s">
        <v>72</v>
      </c>
      <c r="AR41" s="2"/>
      <c r="AS41" s="12"/>
      <c r="AT41" s="78"/>
      <c r="AU41" s="12"/>
      <c r="AV41" s="12" t="s">
        <v>72</v>
      </c>
      <c r="AW41" s="2"/>
      <c r="AX41" s="12"/>
      <c r="AY41" s="78"/>
      <c r="AZ41" s="12"/>
      <c r="BA41" s="12" t="s">
        <v>72</v>
      </c>
      <c r="BB41" s="2"/>
      <c r="BC41" s="12"/>
      <c r="BD41" s="78"/>
      <c r="BE41" s="12"/>
      <c r="BF41" s="12" t="s">
        <v>72</v>
      </c>
      <c r="BG41" s="2"/>
      <c r="BH41" s="12"/>
      <c r="BI41" s="78"/>
    </row>
    <row r="42" spans="1:66">
      <c r="A42" s="112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>
        <v>124.6</v>
      </c>
      <c r="AG43" s="22">
        <f>147.48+84</f>
        <v>231.48</v>
      </c>
      <c r="AH43" s="25">
        <v>65.099999999999994</v>
      </c>
      <c r="AI43" s="26">
        <f>BC78</f>
        <v>365.4</v>
      </c>
      <c r="AJ43" s="65">
        <f>(AF43+AG43+AH43)-AI43</f>
        <v>55.779999999999973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26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1"/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>
        <v>470</v>
      </c>
      <c r="AG44" s="27">
        <v>268.64</v>
      </c>
      <c r="AH44" s="28">
        <v>89</v>
      </c>
      <c r="AI44" s="26">
        <f>BC79</f>
        <v>99</v>
      </c>
      <c r="AJ44" s="66">
        <f t="shared" ref="AJ44:AJ71" si="17">AF44+AG44+AH44-AI44</f>
        <v>728.64</v>
      </c>
      <c r="AK44" s="27"/>
      <c r="AL44" s="27"/>
      <c r="AM44" s="28"/>
      <c r="AN44" s="26">
        <f t="shared" ref="AN44:AN65" si="18">BK79</f>
        <v>0</v>
      </c>
      <c r="AO44" s="66">
        <f t="shared" ref="AO44:AO71" si="19">AK44+AL44+AM44-AN44</f>
        <v>0</v>
      </c>
      <c r="AP44" s="27"/>
      <c r="AQ44" s="27"/>
      <c r="AR44" s="28"/>
      <c r="AS44" s="26">
        <f>BS79</f>
        <v>0</v>
      </c>
      <c r="AT44" s="66">
        <f t="shared" ref="AT44:AT71" si="20">AP44+AQ44+AR44-AS44</f>
        <v>0</v>
      </c>
      <c r="AU44" s="27"/>
      <c r="AV44" s="27"/>
      <c r="AW44" s="28"/>
      <c r="AX44" s="26">
        <f>CA79</f>
        <v>0</v>
      </c>
      <c r="AY44" s="66">
        <f t="shared" ref="AY44:AY71" si="21">AU44+AV44+AW44-AX44</f>
        <v>0</v>
      </c>
      <c r="AZ44" s="27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1"/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4">(B45+C45+D45)-E45</f>
        <v>456</v>
      </c>
      <c r="G45" s="24">
        <f t="shared" ref="G45:G71" si="25">E45</f>
        <v>391</v>
      </c>
      <c r="H45" s="22">
        <f>75+270</f>
        <v>345</v>
      </c>
      <c r="I45" s="23">
        <v>27.5</v>
      </c>
      <c r="J45" s="24">
        <f t="shared" ref="J45:J65" si="26">O80</f>
        <v>740</v>
      </c>
      <c r="K45" s="65">
        <f t="shared" ref="K45:K71" si="27">(G45+H45+I45)-J45</f>
        <v>23.5</v>
      </c>
      <c r="L45" s="22">
        <f t="shared" ref="L45:L71" si="28">J45</f>
        <v>740</v>
      </c>
      <c r="M45" s="22">
        <f>48.18+180</f>
        <v>228.18</v>
      </c>
      <c r="N45" s="25">
        <v>76.5</v>
      </c>
      <c r="O45" s="26">
        <f t="shared" ref="O45:O65" si="29">W80</f>
        <v>631.5</v>
      </c>
      <c r="P45" s="65">
        <f t="shared" ref="P45:P71" si="30">(L45+M45+N45)-O45</f>
        <v>413.18000000000006</v>
      </c>
      <c r="Q45" s="22">
        <f t="shared" ref="Q45:Q71" si="31">O45</f>
        <v>631.5</v>
      </c>
      <c r="R45" s="22">
        <f>97.62+255</f>
        <v>352.62</v>
      </c>
      <c r="S45" s="25">
        <v>150</v>
      </c>
      <c r="T45" s="26">
        <f t="shared" ref="T45:T65" si="32">AE80</f>
        <v>424</v>
      </c>
      <c r="U45" s="66">
        <f t="shared" ref="U45:U71" si="33">(Q45+R45+S45)-T45</f>
        <v>710.11999999999989</v>
      </c>
      <c r="V45" s="22">
        <f t="shared" ref="V45:V71" si="34">T45</f>
        <v>424</v>
      </c>
      <c r="W45" s="22">
        <f>90.875+80+79.62</f>
        <v>250.495</v>
      </c>
      <c r="X45" s="25">
        <v>86</v>
      </c>
      <c r="Y45" s="26">
        <f t="shared" ref="Y45:Y64" si="35">AM80</f>
        <v>422</v>
      </c>
      <c r="Z45" s="66">
        <f t="shared" ref="Z45:Z71" si="36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7">AU80</f>
        <v>314</v>
      </c>
      <c r="AE45" s="65">
        <f t="shared" si="16"/>
        <v>391</v>
      </c>
      <c r="AF45" s="27">
        <v>314</v>
      </c>
      <c r="AG45" s="27">
        <v>76.44</v>
      </c>
      <c r="AH45" s="28">
        <v>35.5</v>
      </c>
      <c r="AI45" s="26">
        <f t="shared" ref="AI45:AI71" si="38">BC80</f>
        <v>151</v>
      </c>
      <c r="AJ45" s="65">
        <f t="shared" si="17"/>
        <v>274.94</v>
      </c>
      <c r="AK45" s="27"/>
      <c r="AL45" s="27"/>
      <c r="AM45" s="28"/>
      <c r="AN45" s="26">
        <f t="shared" si="18"/>
        <v>0</v>
      </c>
      <c r="AO45" s="65">
        <f t="shared" si="19"/>
        <v>0</v>
      </c>
      <c r="AP45" s="27"/>
      <c r="AQ45" s="27"/>
      <c r="AR45" s="28"/>
      <c r="AS45" s="26">
        <f t="shared" ref="AS45:AS71" si="39">BS80</f>
        <v>0</v>
      </c>
      <c r="AT45" s="65">
        <f t="shared" si="20"/>
        <v>0</v>
      </c>
      <c r="AU45" s="27"/>
      <c r="AV45" s="27"/>
      <c r="AW45" s="28"/>
      <c r="AX45" s="26">
        <f t="shared" ref="AX45:AX65" si="40">CA80</f>
        <v>0</v>
      </c>
      <c r="AY45" s="65">
        <f t="shared" si="21"/>
        <v>0</v>
      </c>
      <c r="AZ45" s="27"/>
      <c r="BA45" s="27"/>
      <c r="BB45" s="28"/>
      <c r="BC45" s="26">
        <f t="shared" ref="BC45:BC65" si="41">CI80</f>
        <v>0</v>
      </c>
      <c r="BD45" s="65">
        <f t="shared" si="22"/>
        <v>0</v>
      </c>
      <c r="BE45" s="27"/>
      <c r="BF45" s="27"/>
      <c r="BG45" s="28"/>
      <c r="BH45" s="26">
        <f t="shared" ref="BH45:BH71" si="42">CQ80</f>
        <v>0</v>
      </c>
      <c r="BI45" s="65">
        <f t="shared" si="23"/>
        <v>0</v>
      </c>
      <c r="BJ45" s="1"/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4"/>
        <v>71.539999999999992</v>
      </c>
      <c r="G46" s="24">
        <f t="shared" si="25"/>
        <v>0</v>
      </c>
      <c r="H46" s="22">
        <v>0</v>
      </c>
      <c r="I46" s="23">
        <v>0</v>
      </c>
      <c r="J46" s="24">
        <f t="shared" si="26"/>
        <v>0</v>
      </c>
      <c r="K46" s="65">
        <f t="shared" si="27"/>
        <v>0</v>
      </c>
      <c r="L46" s="22">
        <f t="shared" si="28"/>
        <v>0</v>
      </c>
      <c r="M46" s="22">
        <v>11.61</v>
      </c>
      <c r="N46" s="25">
        <v>0</v>
      </c>
      <c r="O46" s="26">
        <f t="shared" si="29"/>
        <v>0</v>
      </c>
      <c r="P46" s="65">
        <f t="shared" si="30"/>
        <v>11.61</v>
      </c>
      <c r="Q46" s="22">
        <f t="shared" si="31"/>
        <v>0</v>
      </c>
      <c r="R46" s="22">
        <v>11.61</v>
      </c>
      <c r="S46" s="25">
        <v>0</v>
      </c>
      <c r="T46" s="26">
        <f t="shared" si="32"/>
        <v>0</v>
      </c>
      <c r="U46" s="66">
        <f t="shared" si="33"/>
        <v>11.61</v>
      </c>
      <c r="V46" s="22">
        <f t="shared" si="34"/>
        <v>0</v>
      </c>
      <c r="W46" s="22">
        <f>48.6+48.6</f>
        <v>97.2</v>
      </c>
      <c r="X46" s="25">
        <v>0</v>
      </c>
      <c r="Y46" s="26">
        <f t="shared" si="35"/>
        <v>95.58</v>
      </c>
      <c r="Z46" s="66">
        <f t="shared" si="36"/>
        <v>1.6200000000000045</v>
      </c>
      <c r="AA46" s="27">
        <v>95.58</v>
      </c>
      <c r="AB46" s="27">
        <v>0</v>
      </c>
      <c r="AC46" s="28">
        <v>0</v>
      </c>
      <c r="AD46" s="29">
        <f t="shared" si="37"/>
        <v>0</v>
      </c>
      <c r="AE46" s="65">
        <f t="shared" si="16"/>
        <v>95.58</v>
      </c>
      <c r="AF46" s="27">
        <v>0</v>
      </c>
      <c r="AG46" s="27">
        <f>78.09+39</f>
        <v>117.09</v>
      </c>
      <c r="AH46" s="28">
        <v>0</v>
      </c>
      <c r="AI46" s="26">
        <f t="shared" si="38"/>
        <v>76.7</v>
      </c>
      <c r="AJ46" s="65">
        <f t="shared" si="17"/>
        <v>40.39</v>
      </c>
      <c r="AK46" s="27"/>
      <c r="AL46" s="27"/>
      <c r="AM46" s="28"/>
      <c r="AN46" s="26">
        <f t="shared" si="18"/>
        <v>0</v>
      </c>
      <c r="AO46" s="65">
        <f t="shared" si="19"/>
        <v>0</v>
      </c>
      <c r="AP46" s="27"/>
      <c r="AQ46" s="27"/>
      <c r="AR46" s="28"/>
      <c r="AS46" s="26">
        <f t="shared" si="39"/>
        <v>0</v>
      </c>
      <c r="AT46" s="65">
        <f t="shared" si="20"/>
        <v>0</v>
      </c>
      <c r="AU46" s="27"/>
      <c r="AV46" s="27"/>
      <c r="AW46" s="28"/>
      <c r="AX46" s="26">
        <f t="shared" si="40"/>
        <v>0</v>
      </c>
      <c r="AY46" s="65">
        <f t="shared" si="21"/>
        <v>0</v>
      </c>
      <c r="AZ46" s="27"/>
      <c r="BA46" s="27"/>
      <c r="BB46" s="28"/>
      <c r="BC46" s="26">
        <f t="shared" si="41"/>
        <v>0</v>
      </c>
      <c r="BD46" s="65">
        <f t="shared" si="22"/>
        <v>0</v>
      </c>
      <c r="BE46" s="27"/>
      <c r="BF46" s="27"/>
      <c r="BG46" s="28"/>
      <c r="BH46" s="26">
        <f t="shared" si="42"/>
        <v>0</v>
      </c>
      <c r="BI46" s="65">
        <f t="shared" si="23"/>
        <v>0</v>
      </c>
      <c r="BJ46" s="1"/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4"/>
        <v>0</v>
      </c>
      <c r="G47" s="24">
        <f t="shared" si="25"/>
        <v>0</v>
      </c>
      <c r="H47" s="22">
        <v>0</v>
      </c>
      <c r="I47" s="23">
        <v>0</v>
      </c>
      <c r="J47" s="24">
        <f t="shared" si="26"/>
        <v>0</v>
      </c>
      <c r="K47" s="65">
        <f t="shared" si="27"/>
        <v>0</v>
      </c>
      <c r="L47" s="22">
        <f t="shared" si="28"/>
        <v>0</v>
      </c>
      <c r="M47" s="22">
        <v>0</v>
      </c>
      <c r="N47" s="25">
        <v>0</v>
      </c>
      <c r="O47" s="26">
        <f t="shared" si="29"/>
        <v>0</v>
      </c>
      <c r="P47" s="65">
        <f t="shared" si="30"/>
        <v>0</v>
      </c>
      <c r="Q47" s="22">
        <f t="shared" si="31"/>
        <v>0</v>
      </c>
      <c r="R47" s="22">
        <v>0</v>
      </c>
      <c r="S47" s="25">
        <v>0</v>
      </c>
      <c r="T47" s="26">
        <f t="shared" si="32"/>
        <v>0</v>
      </c>
      <c r="U47" s="66">
        <f t="shared" si="33"/>
        <v>0</v>
      </c>
      <c r="V47" s="22">
        <f t="shared" si="34"/>
        <v>0</v>
      </c>
      <c r="W47" s="22">
        <v>0</v>
      </c>
      <c r="X47" s="25">
        <v>0</v>
      </c>
      <c r="Y47" s="26">
        <f t="shared" si="35"/>
        <v>0</v>
      </c>
      <c r="Z47" s="66">
        <f t="shared" si="36"/>
        <v>0</v>
      </c>
      <c r="AA47" s="27">
        <v>0</v>
      </c>
      <c r="AB47" s="27">
        <v>0</v>
      </c>
      <c r="AC47" s="28">
        <v>0</v>
      </c>
      <c r="AD47" s="29">
        <f t="shared" si="37"/>
        <v>0</v>
      </c>
      <c r="AE47" s="65">
        <f t="shared" si="16"/>
        <v>0</v>
      </c>
      <c r="AF47" s="27">
        <v>0</v>
      </c>
      <c r="AG47" s="27">
        <v>0</v>
      </c>
      <c r="AH47" s="28">
        <v>0</v>
      </c>
      <c r="AI47" s="26">
        <f t="shared" si="38"/>
        <v>0</v>
      </c>
      <c r="AJ47" s="65">
        <f t="shared" si="17"/>
        <v>0</v>
      </c>
      <c r="AK47" s="27"/>
      <c r="AL47" s="27"/>
      <c r="AM47" s="28"/>
      <c r="AN47" s="26">
        <f t="shared" si="18"/>
        <v>0</v>
      </c>
      <c r="AO47" s="65">
        <f t="shared" si="19"/>
        <v>0</v>
      </c>
      <c r="AP47" s="27"/>
      <c r="AQ47" s="27"/>
      <c r="AR47" s="28"/>
      <c r="AS47" s="26">
        <f t="shared" si="39"/>
        <v>0</v>
      </c>
      <c r="AT47" s="65">
        <f t="shared" si="20"/>
        <v>0</v>
      </c>
      <c r="AU47" s="27"/>
      <c r="AV47" s="27"/>
      <c r="AW47" s="28"/>
      <c r="AX47" s="26">
        <f t="shared" si="40"/>
        <v>0</v>
      </c>
      <c r="AY47" s="65">
        <f t="shared" si="21"/>
        <v>0</v>
      </c>
      <c r="AZ47" s="27"/>
      <c r="BA47" s="27"/>
      <c r="BB47" s="28"/>
      <c r="BC47" s="26">
        <f t="shared" si="41"/>
        <v>0</v>
      </c>
      <c r="BD47" s="65">
        <f t="shared" si="22"/>
        <v>0</v>
      </c>
      <c r="BE47" s="27"/>
      <c r="BF47" s="27"/>
      <c r="BG47" s="28"/>
      <c r="BH47" s="26">
        <f t="shared" si="42"/>
        <v>0</v>
      </c>
      <c r="BI47" s="65">
        <f t="shared" si="23"/>
        <v>0</v>
      </c>
      <c r="BJ47" s="1"/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4"/>
        <v>129</v>
      </c>
      <c r="G48" s="24">
        <f t="shared" si="25"/>
        <v>171</v>
      </c>
      <c r="H48" s="27">
        <v>0</v>
      </c>
      <c r="I48" s="23">
        <v>8</v>
      </c>
      <c r="J48" s="24">
        <f t="shared" si="26"/>
        <v>148</v>
      </c>
      <c r="K48" s="65">
        <f t="shared" si="27"/>
        <v>31</v>
      </c>
      <c r="L48" s="22">
        <f t="shared" si="28"/>
        <v>148</v>
      </c>
      <c r="M48" s="27">
        <v>68.05</v>
      </c>
      <c r="N48" s="25">
        <v>38</v>
      </c>
      <c r="O48" s="26">
        <f t="shared" si="29"/>
        <v>124</v>
      </c>
      <c r="P48" s="65">
        <f t="shared" si="30"/>
        <v>130.05000000000001</v>
      </c>
      <c r="Q48" s="22">
        <f t="shared" si="31"/>
        <v>124</v>
      </c>
      <c r="R48" s="27">
        <v>54.44</v>
      </c>
      <c r="S48" s="25">
        <v>48</v>
      </c>
      <c r="T48" s="26">
        <f t="shared" si="32"/>
        <v>134</v>
      </c>
      <c r="U48" s="66">
        <f t="shared" si="33"/>
        <v>92.44</v>
      </c>
      <c r="V48" s="22">
        <f t="shared" si="34"/>
        <v>134</v>
      </c>
      <c r="W48" s="27">
        <v>0</v>
      </c>
      <c r="X48" s="25">
        <v>64</v>
      </c>
      <c r="Y48" s="26">
        <f t="shared" si="35"/>
        <v>146</v>
      </c>
      <c r="Z48" s="66">
        <f t="shared" si="36"/>
        <v>52</v>
      </c>
      <c r="AA48" s="27">
        <v>146</v>
      </c>
      <c r="AB48" s="27">
        <v>0</v>
      </c>
      <c r="AC48" s="28">
        <v>62</v>
      </c>
      <c r="AD48" s="29">
        <f t="shared" si="37"/>
        <v>86</v>
      </c>
      <c r="AE48" s="65">
        <f t="shared" si="16"/>
        <v>122</v>
      </c>
      <c r="AF48" s="27">
        <v>86</v>
      </c>
      <c r="AG48" s="27">
        <v>168</v>
      </c>
      <c r="AH48" s="28">
        <v>17</v>
      </c>
      <c r="AI48" s="26">
        <f t="shared" si="38"/>
        <v>99</v>
      </c>
      <c r="AJ48" s="65">
        <f t="shared" si="17"/>
        <v>172</v>
      </c>
      <c r="AK48" s="27"/>
      <c r="AL48" s="27"/>
      <c r="AM48" s="28"/>
      <c r="AN48" s="26">
        <f t="shared" si="18"/>
        <v>0</v>
      </c>
      <c r="AO48" s="65">
        <f t="shared" si="19"/>
        <v>0</v>
      </c>
      <c r="AP48" s="27"/>
      <c r="AQ48" s="27"/>
      <c r="AR48" s="28"/>
      <c r="AS48" s="26">
        <f t="shared" si="39"/>
        <v>0</v>
      </c>
      <c r="AT48" s="65">
        <f t="shared" si="20"/>
        <v>0</v>
      </c>
      <c r="AU48" s="27"/>
      <c r="AV48" s="27"/>
      <c r="AW48" s="28"/>
      <c r="AX48" s="26">
        <f t="shared" si="40"/>
        <v>0</v>
      </c>
      <c r="AY48" s="65">
        <f t="shared" si="21"/>
        <v>0</v>
      </c>
      <c r="AZ48" s="27"/>
      <c r="BA48" s="27"/>
      <c r="BB48" s="28"/>
      <c r="BC48" s="26">
        <f t="shared" si="41"/>
        <v>0</v>
      </c>
      <c r="BD48" s="65">
        <f t="shared" si="22"/>
        <v>0</v>
      </c>
      <c r="BE48" s="27"/>
      <c r="BF48" s="27"/>
      <c r="BG48" s="28"/>
      <c r="BH48" s="26">
        <f t="shared" si="42"/>
        <v>0</v>
      </c>
      <c r="BI48" s="65">
        <f t="shared" si="23"/>
        <v>0</v>
      </c>
      <c r="BJ48" s="1"/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4"/>
        <v>83</v>
      </c>
      <c r="G49" s="24">
        <f t="shared" si="25"/>
        <v>21</v>
      </c>
      <c r="H49" s="27">
        <v>0</v>
      </c>
      <c r="I49" s="23">
        <v>4</v>
      </c>
      <c r="J49" s="24">
        <f t="shared" si="26"/>
        <v>22</v>
      </c>
      <c r="K49" s="65">
        <f t="shared" si="27"/>
        <v>3</v>
      </c>
      <c r="L49" s="22">
        <f t="shared" si="28"/>
        <v>22</v>
      </c>
      <c r="M49" s="27">
        <v>0</v>
      </c>
      <c r="N49" s="25">
        <v>42</v>
      </c>
      <c r="O49" s="26">
        <f t="shared" si="29"/>
        <v>12</v>
      </c>
      <c r="P49" s="65">
        <f t="shared" si="30"/>
        <v>52</v>
      </c>
      <c r="Q49" s="22">
        <f t="shared" si="31"/>
        <v>12</v>
      </c>
      <c r="R49" s="27">
        <v>0</v>
      </c>
      <c r="S49" s="25">
        <v>93</v>
      </c>
      <c r="T49" s="26">
        <f t="shared" si="32"/>
        <v>41</v>
      </c>
      <c r="U49" s="66">
        <f t="shared" si="33"/>
        <v>64</v>
      </c>
      <c r="V49" s="22">
        <f t="shared" si="34"/>
        <v>41</v>
      </c>
      <c r="W49" s="27">
        <v>50</v>
      </c>
      <c r="X49" s="25">
        <v>57</v>
      </c>
      <c r="Y49" s="26">
        <f t="shared" si="35"/>
        <v>47</v>
      </c>
      <c r="Z49" s="66">
        <f t="shared" si="36"/>
        <v>101</v>
      </c>
      <c r="AA49" s="27">
        <v>47</v>
      </c>
      <c r="AB49" s="27">
        <v>0</v>
      </c>
      <c r="AC49" s="28">
        <v>66</v>
      </c>
      <c r="AD49" s="29">
        <f t="shared" si="37"/>
        <v>98</v>
      </c>
      <c r="AE49" s="65">
        <f t="shared" si="16"/>
        <v>15</v>
      </c>
      <c r="AF49" s="27">
        <v>98</v>
      </c>
      <c r="AG49" s="27">
        <v>0</v>
      </c>
      <c r="AH49" s="28">
        <v>32</v>
      </c>
      <c r="AI49" s="26">
        <f t="shared" si="38"/>
        <v>17</v>
      </c>
      <c r="AJ49" s="65">
        <f t="shared" si="17"/>
        <v>113</v>
      </c>
      <c r="AK49" s="27"/>
      <c r="AL49" s="27"/>
      <c r="AM49" s="28"/>
      <c r="AN49" s="26">
        <f t="shared" si="18"/>
        <v>0</v>
      </c>
      <c r="AO49" s="65">
        <f t="shared" si="19"/>
        <v>0</v>
      </c>
      <c r="AP49" s="27"/>
      <c r="AQ49" s="27"/>
      <c r="AR49" s="28"/>
      <c r="AS49" s="26">
        <f t="shared" si="39"/>
        <v>0</v>
      </c>
      <c r="AT49" s="65">
        <f t="shared" si="20"/>
        <v>0</v>
      </c>
      <c r="AU49" s="27"/>
      <c r="AV49" s="27"/>
      <c r="AW49" s="28"/>
      <c r="AX49" s="26">
        <f t="shared" si="40"/>
        <v>0</v>
      </c>
      <c r="AY49" s="65">
        <f t="shared" si="21"/>
        <v>0</v>
      </c>
      <c r="AZ49" s="27"/>
      <c r="BA49" s="27"/>
      <c r="BB49" s="28"/>
      <c r="BC49" s="26">
        <f t="shared" si="41"/>
        <v>0</v>
      </c>
      <c r="BD49" s="65">
        <f t="shared" si="22"/>
        <v>0</v>
      </c>
      <c r="BE49" s="27"/>
      <c r="BF49" s="27"/>
      <c r="BG49" s="28"/>
      <c r="BH49" s="26">
        <f t="shared" si="42"/>
        <v>0</v>
      </c>
      <c r="BI49" s="65">
        <f t="shared" si="23"/>
        <v>0</v>
      </c>
      <c r="BJ49" s="1"/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4"/>
        <v>139.59999999999997</v>
      </c>
      <c r="G50" s="24">
        <f t="shared" si="25"/>
        <v>282.40000000000003</v>
      </c>
      <c r="H50" s="27">
        <v>0</v>
      </c>
      <c r="I50" s="23">
        <v>8.4</v>
      </c>
      <c r="J50" s="24">
        <f t="shared" si="26"/>
        <v>145.60000000000002</v>
      </c>
      <c r="K50" s="65">
        <f t="shared" si="27"/>
        <v>145.19999999999999</v>
      </c>
      <c r="L50" s="22">
        <f t="shared" si="28"/>
        <v>145.60000000000002</v>
      </c>
      <c r="M50" s="27">
        <v>0</v>
      </c>
      <c r="N50" s="25">
        <v>48</v>
      </c>
      <c r="O50" s="26">
        <f t="shared" si="29"/>
        <v>79.600000000000009</v>
      </c>
      <c r="P50" s="65">
        <f t="shared" si="30"/>
        <v>114.00000000000001</v>
      </c>
      <c r="Q50" s="22">
        <f t="shared" si="31"/>
        <v>79.600000000000009</v>
      </c>
      <c r="R50" s="27">
        <v>0</v>
      </c>
      <c r="S50" s="25">
        <v>79.600000000000009</v>
      </c>
      <c r="T50" s="26">
        <f t="shared" si="32"/>
        <v>105.2</v>
      </c>
      <c r="U50" s="66">
        <f t="shared" si="33"/>
        <v>54.000000000000014</v>
      </c>
      <c r="V50" s="22">
        <f t="shared" si="34"/>
        <v>105.2</v>
      </c>
      <c r="W50" s="27">
        <f>48+48+31.2</f>
        <v>127.2</v>
      </c>
      <c r="X50" s="25">
        <v>72.8</v>
      </c>
      <c r="Y50" s="26">
        <f t="shared" si="35"/>
        <v>175.60000000000002</v>
      </c>
      <c r="Z50" s="66">
        <f t="shared" si="36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7"/>
        <v>202.00000000000003</v>
      </c>
      <c r="AE50" s="65">
        <f t="shared" si="16"/>
        <v>132.00000000000003</v>
      </c>
      <c r="AF50" s="27">
        <v>202.00000000000003</v>
      </c>
      <c r="AG50" s="27">
        <v>230.4</v>
      </c>
      <c r="AH50" s="28">
        <v>24</v>
      </c>
      <c r="AI50" s="26">
        <f t="shared" si="38"/>
        <v>304</v>
      </c>
      <c r="AJ50" s="65">
        <f t="shared" si="17"/>
        <v>152.40000000000003</v>
      </c>
      <c r="AK50" s="27"/>
      <c r="AL50" s="27"/>
      <c r="AM50" s="28"/>
      <c r="AN50" s="26">
        <f t="shared" si="18"/>
        <v>0</v>
      </c>
      <c r="AO50" s="65">
        <f t="shared" si="19"/>
        <v>0</v>
      </c>
      <c r="AP50" s="27"/>
      <c r="AQ50" s="27"/>
      <c r="AR50" s="28"/>
      <c r="AS50" s="26">
        <f t="shared" si="39"/>
        <v>0</v>
      </c>
      <c r="AT50" s="65">
        <f t="shared" si="20"/>
        <v>0</v>
      </c>
      <c r="AU50" s="27"/>
      <c r="AV50" s="27"/>
      <c r="AW50" s="28"/>
      <c r="AX50" s="26">
        <f t="shared" si="40"/>
        <v>0</v>
      </c>
      <c r="AY50" s="65">
        <f t="shared" si="21"/>
        <v>0</v>
      </c>
      <c r="AZ50" s="27"/>
      <c r="BA50" s="27"/>
      <c r="BB50" s="28"/>
      <c r="BC50" s="26">
        <f t="shared" si="41"/>
        <v>0</v>
      </c>
      <c r="BD50" s="65">
        <f t="shared" si="22"/>
        <v>0</v>
      </c>
      <c r="BE50" s="27"/>
      <c r="BF50" s="27"/>
      <c r="BG50" s="28"/>
      <c r="BH50" s="26">
        <f t="shared" si="42"/>
        <v>0</v>
      </c>
      <c r="BI50" s="65">
        <f t="shared" si="23"/>
        <v>0</v>
      </c>
      <c r="BJ50" s="1"/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4"/>
        <v>6.3000000000000043</v>
      </c>
      <c r="G51" s="24">
        <f t="shared" si="25"/>
        <v>59.499999999999993</v>
      </c>
      <c r="H51" s="27">
        <v>0</v>
      </c>
      <c r="I51" s="23">
        <v>7.6999999999999993</v>
      </c>
      <c r="J51" s="24">
        <f t="shared" si="26"/>
        <v>42.699999999999996</v>
      </c>
      <c r="K51" s="65">
        <f t="shared" si="27"/>
        <v>24.499999999999993</v>
      </c>
      <c r="L51" s="22">
        <f t="shared" si="28"/>
        <v>42.699999999999996</v>
      </c>
      <c r="M51" s="27">
        <v>28.8</v>
      </c>
      <c r="N51" s="25">
        <v>25.9</v>
      </c>
      <c r="O51" s="26">
        <f t="shared" si="29"/>
        <v>1.4</v>
      </c>
      <c r="P51" s="65">
        <f t="shared" si="30"/>
        <v>96</v>
      </c>
      <c r="Q51" s="22">
        <f t="shared" si="31"/>
        <v>1.4</v>
      </c>
      <c r="R51" s="27">
        <f>60+48</f>
        <v>108</v>
      </c>
      <c r="S51" s="25">
        <v>56</v>
      </c>
      <c r="T51" s="26">
        <f t="shared" si="32"/>
        <v>45.5</v>
      </c>
      <c r="U51" s="66">
        <f t="shared" si="33"/>
        <v>119.9</v>
      </c>
      <c r="V51" s="22">
        <f t="shared" si="34"/>
        <v>45.5</v>
      </c>
      <c r="W51" s="27">
        <v>0</v>
      </c>
      <c r="X51" s="25">
        <v>26.599999999999998</v>
      </c>
      <c r="Y51" s="26">
        <f t="shared" si="35"/>
        <v>67.199999999999989</v>
      </c>
      <c r="Z51" s="66">
        <f t="shared" si="36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7"/>
        <v>33.599999999999994</v>
      </c>
      <c r="AE51" s="65">
        <f t="shared" si="16"/>
        <v>51.8</v>
      </c>
      <c r="AF51" s="27">
        <v>33.599999999999994</v>
      </c>
      <c r="AG51" s="27">
        <v>0</v>
      </c>
      <c r="AH51" s="28">
        <v>11.2</v>
      </c>
      <c r="AI51" s="26">
        <f t="shared" si="38"/>
        <v>45.5</v>
      </c>
      <c r="AJ51" s="65">
        <f t="shared" si="17"/>
        <v>-0.70000000000000284</v>
      </c>
      <c r="AK51" s="27"/>
      <c r="AL51" s="27"/>
      <c r="AM51" s="28"/>
      <c r="AN51" s="26">
        <f t="shared" si="18"/>
        <v>0</v>
      </c>
      <c r="AO51" s="65">
        <f t="shared" si="19"/>
        <v>0</v>
      </c>
      <c r="AP51" s="27"/>
      <c r="AQ51" s="27"/>
      <c r="AR51" s="28"/>
      <c r="AS51" s="26">
        <f t="shared" si="39"/>
        <v>0</v>
      </c>
      <c r="AT51" s="65">
        <f t="shared" si="20"/>
        <v>0</v>
      </c>
      <c r="AU51" s="27"/>
      <c r="AV51" s="27"/>
      <c r="AW51" s="28"/>
      <c r="AX51" s="26">
        <f t="shared" si="40"/>
        <v>0</v>
      </c>
      <c r="AY51" s="65">
        <f t="shared" si="21"/>
        <v>0</v>
      </c>
      <c r="AZ51" s="27"/>
      <c r="BA51" s="27"/>
      <c r="BB51" s="28"/>
      <c r="BC51" s="26">
        <f t="shared" si="41"/>
        <v>0</v>
      </c>
      <c r="BD51" s="65">
        <f t="shared" si="22"/>
        <v>0</v>
      </c>
      <c r="BE51" s="27"/>
      <c r="BF51" s="27"/>
      <c r="BG51" s="28"/>
      <c r="BH51" s="26">
        <f t="shared" si="42"/>
        <v>0</v>
      </c>
      <c r="BI51" s="65">
        <f t="shared" si="23"/>
        <v>0</v>
      </c>
      <c r="BJ51" s="1"/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4"/>
        <v>178.8</v>
      </c>
      <c r="G52" s="24">
        <f t="shared" si="25"/>
        <v>67.600000000000009</v>
      </c>
      <c r="H52" s="27">
        <v>0</v>
      </c>
      <c r="I52" s="23">
        <v>6.8000000000000007</v>
      </c>
      <c r="J52" s="24">
        <f t="shared" si="26"/>
        <v>8.4</v>
      </c>
      <c r="K52" s="65">
        <f t="shared" si="27"/>
        <v>66</v>
      </c>
      <c r="L52" s="22">
        <f t="shared" si="28"/>
        <v>8.4</v>
      </c>
      <c r="M52" s="27">
        <v>0</v>
      </c>
      <c r="N52" s="25">
        <v>118.80000000000001</v>
      </c>
      <c r="O52" s="26">
        <f t="shared" si="29"/>
        <v>52.800000000000004</v>
      </c>
      <c r="P52" s="65">
        <f t="shared" si="30"/>
        <v>74.400000000000006</v>
      </c>
      <c r="Q52" s="22">
        <f t="shared" si="31"/>
        <v>52.800000000000004</v>
      </c>
      <c r="R52" s="27">
        <v>0</v>
      </c>
      <c r="S52" s="25">
        <v>320.8</v>
      </c>
      <c r="T52" s="26">
        <f t="shared" si="32"/>
        <v>184.8</v>
      </c>
      <c r="U52" s="66">
        <f t="shared" si="33"/>
        <v>188.8</v>
      </c>
      <c r="V52" s="22">
        <f t="shared" si="34"/>
        <v>184.8</v>
      </c>
      <c r="W52" s="27">
        <v>0</v>
      </c>
      <c r="X52" s="25">
        <v>106</v>
      </c>
      <c r="Y52" s="26">
        <f t="shared" si="35"/>
        <v>155.6</v>
      </c>
      <c r="Z52" s="66">
        <f t="shared" si="36"/>
        <v>135.20000000000002</v>
      </c>
      <c r="AA52" s="27">
        <v>155.6</v>
      </c>
      <c r="AB52" s="27">
        <v>105.6</v>
      </c>
      <c r="AC52" s="28">
        <v>98</v>
      </c>
      <c r="AD52" s="29">
        <f t="shared" si="37"/>
        <v>241.20000000000002</v>
      </c>
      <c r="AE52" s="65">
        <f t="shared" si="16"/>
        <v>117.99999999999997</v>
      </c>
      <c r="AF52" s="27">
        <v>241.20000000000002</v>
      </c>
      <c r="AG52" s="27">
        <f>230.4+66</f>
        <v>296.39999999999998</v>
      </c>
      <c r="AH52" s="28">
        <v>56.400000000000006</v>
      </c>
      <c r="AI52" s="26">
        <f t="shared" si="38"/>
        <v>253.60000000000002</v>
      </c>
      <c r="AJ52" s="65">
        <f t="shared" si="17"/>
        <v>340.4</v>
      </c>
      <c r="AK52" s="27"/>
      <c r="AL52" s="27"/>
      <c r="AM52" s="28"/>
      <c r="AN52" s="26">
        <f t="shared" si="18"/>
        <v>0</v>
      </c>
      <c r="AO52" s="65">
        <f t="shared" si="19"/>
        <v>0</v>
      </c>
      <c r="AP52" s="27"/>
      <c r="AQ52" s="27"/>
      <c r="AR52" s="28"/>
      <c r="AS52" s="26">
        <f t="shared" si="39"/>
        <v>0</v>
      </c>
      <c r="AT52" s="65">
        <f t="shared" si="20"/>
        <v>0</v>
      </c>
      <c r="AU52" s="27"/>
      <c r="AV52" s="27"/>
      <c r="AW52" s="28"/>
      <c r="AX52" s="26">
        <f t="shared" si="40"/>
        <v>0</v>
      </c>
      <c r="AY52" s="65">
        <f t="shared" si="21"/>
        <v>0</v>
      </c>
      <c r="AZ52" s="27"/>
      <c r="BA52" s="27"/>
      <c r="BB52" s="28"/>
      <c r="BC52" s="26">
        <f t="shared" si="41"/>
        <v>0</v>
      </c>
      <c r="BD52" s="65">
        <f t="shared" si="22"/>
        <v>0</v>
      </c>
      <c r="BE52" s="27"/>
      <c r="BF52" s="27"/>
      <c r="BG52" s="28"/>
      <c r="BH52" s="26">
        <f t="shared" si="42"/>
        <v>0</v>
      </c>
      <c r="BI52" s="65">
        <f t="shared" si="23"/>
        <v>0</v>
      </c>
      <c r="BJ52" s="1"/>
      <c r="BK52" s="1"/>
      <c r="BL52" s="1"/>
      <c r="BM52" s="1"/>
      <c r="BN52" s="1"/>
    </row>
    <row r="53" spans="1:66">
      <c r="A53" s="21" t="s">
        <v>134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4"/>
        <v>0</v>
      </c>
      <c r="G53" s="24">
        <f t="shared" si="25"/>
        <v>0</v>
      </c>
      <c r="H53" s="22">
        <v>0</v>
      </c>
      <c r="I53" s="23">
        <v>0</v>
      </c>
      <c r="J53" s="24">
        <f t="shared" si="26"/>
        <v>0</v>
      </c>
      <c r="K53" s="65">
        <f t="shared" si="27"/>
        <v>0</v>
      </c>
      <c r="L53" s="22">
        <f t="shared" si="28"/>
        <v>0</v>
      </c>
      <c r="M53" s="22">
        <v>0</v>
      </c>
      <c r="N53" s="25">
        <v>0</v>
      </c>
      <c r="O53" s="26">
        <f t="shared" si="29"/>
        <v>0</v>
      </c>
      <c r="P53" s="65">
        <f t="shared" si="30"/>
        <v>0</v>
      </c>
      <c r="Q53" s="22">
        <f t="shared" si="31"/>
        <v>0</v>
      </c>
      <c r="R53" s="22">
        <v>0</v>
      </c>
      <c r="S53" s="25">
        <v>0</v>
      </c>
      <c r="T53" s="26">
        <f t="shared" si="32"/>
        <v>0</v>
      </c>
      <c r="U53" s="66">
        <f t="shared" si="33"/>
        <v>0</v>
      </c>
      <c r="V53" s="22">
        <f t="shared" si="34"/>
        <v>0</v>
      </c>
      <c r="W53" s="22">
        <v>0</v>
      </c>
      <c r="X53" s="25">
        <v>0</v>
      </c>
      <c r="Y53" s="26">
        <f t="shared" si="35"/>
        <v>0</v>
      </c>
      <c r="Z53" s="66">
        <f t="shared" si="36"/>
        <v>0</v>
      </c>
      <c r="AA53" s="27">
        <v>0</v>
      </c>
      <c r="AB53" s="27">
        <v>0</v>
      </c>
      <c r="AC53" s="28">
        <v>0</v>
      </c>
      <c r="AD53" s="29">
        <f t="shared" si="37"/>
        <v>0</v>
      </c>
      <c r="AE53" s="65">
        <f t="shared" si="16"/>
        <v>0</v>
      </c>
      <c r="AF53" s="27">
        <v>0</v>
      </c>
      <c r="AG53" s="27">
        <v>0</v>
      </c>
      <c r="AH53" s="28">
        <v>0</v>
      </c>
      <c r="AI53" s="26">
        <f t="shared" si="38"/>
        <v>0</v>
      </c>
      <c r="AJ53" s="65">
        <f t="shared" si="17"/>
        <v>0</v>
      </c>
      <c r="AK53" s="27"/>
      <c r="AL53" s="27"/>
      <c r="AM53" s="28"/>
      <c r="AN53" s="26">
        <f t="shared" si="18"/>
        <v>0</v>
      </c>
      <c r="AO53" s="65">
        <f t="shared" si="19"/>
        <v>0</v>
      </c>
      <c r="AP53" s="27"/>
      <c r="AQ53" s="27"/>
      <c r="AR53" s="28"/>
      <c r="AS53" s="26">
        <f t="shared" si="39"/>
        <v>0</v>
      </c>
      <c r="AT53" s="65">
        <f t="shared" si="20"/>
        <v>0</v>
      </c>
      <c r="AU53" s="27"/>
      <c r="AV53" s="27"/>
      <c r="AW53" s="28"/>
      <c r="AX53" s="26">
        <f t="shared" si="40"/>
        <v>0</v>
      </c>
      <c r="AY53" s="65">
        <f t="shared" si="21"/>
        <v>0</v>
      </c>
      <c r="AZ53" s="27"/>
      <c r="BA53" s="27"/>
      <c r="BB53" s="28"/>
      <c r="BC53" s="26">
        <f t="shared" si="41"/>
        <v>0</v>
      </c>
      <c r="BD53" s="65">
        <f t="shared" si="22"/>
        <v>0</v>
      </c>
      <c r="BE53" s="27"/>
      <c r="BF53" s="27"/>
      <c r="BG53" s="28"/>
      <c r="BH53" s="26">
        <f t="shared" si="42"/>
        <v>0</v>
      </c>
      <c r="BI53" s="65">
        <f t="shared" si="23"/>
        <v>0</v>
      </c>
      <c r="BJ53" s="1"/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4"/>
        <v>14.719999999999999</v>
      </c>
      <c r="G54" s="24">
        <f t="shared" si="25"/>
        <v>56.64</v>
      </c>
      <c r="H54" s="22">
        <v>0</v>
      </c>
      <c r="I54" s="23">
        <v>0</v>
      </c>
      <c r="J54" s="24">
        <f t="shared" si="26"/>
        <v>18.880000000000003</v>
      </c>
      <c r="K54" s="65">
        <f t="shared" si="27"/>
        <v>37.76</v>
      </c>
      <c r="L54" s="22">
        <f t="shared" si="28"/>
        <v>18.880000000000003</v>
      </c>
      <c r="M54" s="22">
        <v>0</v>
      </c>
      <c r="N54" s="25">
        <v>2.2400000000000002</v>
      </c>
      <c r="O54" s="26">
        <f t="shared" si="29"/>
        <v>0</v>
      </c>
      <c r="P54" s="65">
        <f t="shared" si="30"/>
        <v>21.120000000000005</v>
      </c>
      <c r="Q54" s="22">
        <f t="shared" si="31"/>
        <v>0</v>
      </c>
      <c r="R54" s="22">
        <v>0</v>
      </c>
      <c r="S54" s="25">
        <v>30.72</v>
      </c>
      <c r="T54" s="26">
        <f t="shared" si="32"/>
        <v>24.96</v>
      </c>
      <c r="U54" s="66">
        <f t="shared" si="33"/>
        <v>5.759999999999998</v>
      </c>
      <c r="V54" s="22">
        <f t="shared" si="34"/>
        <v>24.96</v>
      </c>
      <c r="W54" s="22">
        <v>0</v>
      </c>
      <c r="X54" s="25">
        <v>4.16</v>
      </c>
      <c r="Y54" s="26">
        <f t="shared" si="35"/>
        <v>13.92</v>
      </c>
      <c r="Z54" s="66">
        <f t="shared" si="36"/>
        <v>15.200000000000001</v>
      </c>
      <c r="AA54" s="27">
        <v>13.92</v>
      </c>
      <c r="AB54" s="27">
        <v>0</v>
      </c>
      <c r="AC54" s="28">
        <v>1.92</v>
      </c>
      <c r="AD54" s="29">
        <f t="shared" si="37"/>
        <v>12.64</v>
      </c>
      <c r="AE54" s="65">
        <f t="shared" si="16"/>
        <v>3.1999999999999993</v>
      </c>
      <c r="AF54" s="27">
        <v>12.64</v>
      </c>
      <c r="AG54" s="27">
        <v>0</v>
      </c>
      <c r="AH54" s="28">
        <v>1.92</v>
      </c>
      <c r="AI54" s="26">
        <f t="shared" si="38"/>
        <v>9.92</v>
      </c>
      <c r="AJ54" s="65">
        <f t="shared" si="17"/>
        <v>4.6400000000000006</v>
      </c>
      <c r="AK54" s="27"/>
      <c r="AL54" s="27"/>
      <c r="AM54" s="28"/>
      <c r="AN54" s="26">
        <f t="shared" si="18"/>
        <v>0</v>
      </c>
      <c r="AO54" s="65">
        <f t="shared" si="19"/>
        <v>0</v>
      </c>
      <c r="AP54" s="27"/>
      <c r="AQ54" s="27"/>
      <c r="AR54" s="28"/>
      <c r="AS54" s="26">
        <f t="shared" si="39"/>
        <v>0</v>
      </c>
      <c r="AT54" s="65">
        <f t="shared" si="20"/>
        <v>0</v>
      </c>
      <c r="AU54" s="27"/>
      <c r="AV54" s="27"/>
      <c r="AW54" s="28"/>
      <c r="AX54" s="26">
        <f t="shared" si="40"/>
        <v>0</v>
      </c>
      <c r="AY54" s="65">
        <f t="shared" si="21"/>
        <v>0</v>
      </c>
      <c r="AZ54" s="27"/>
      <c r="BA54" s="27"/>
      <c r="BB54" s="28"/>
      <c r="BC54" s="26">
        <f t="shared" si="41"/>
        <v>0</v>
      </c>
      <c r="BD54" s="65">
        <f t="shared" si="22"/>
        <v>0</v>
      </c>
      <c r="BE54" s="27"/>
      <c r="BF54" s="27"/>
      <c r="BG54" s="28"/>
      <c r="BH54" s="26">
        <f t="shared" si="42"/>
        <v>0</v>
      </c>
      <c r="BI54" s="65">
        <f t="shared" si="23"/>
        <v>0</v>
      </c>
      <c r="BJ54" s="1"/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4"/>
        <v>15.839999999999996</v>
      </c>
      <c r="G55" s="24">
        <f t="shared" si="25"/>
        <v>29.759999999999998</v>
      </c>
      <c r="H55" s="27">
        <v>0</v>
      </c>
      <c r="I55" s="23">
        <v>2.52</v>
      </c>
      <c r="J55" s="24">
        <f t="shared" si="26"/>
        <v>19.32</v>
      </c>
      <c r="K55" s="65">
        <f t="shared" si="27"/>
        <v>12.96</v>
      </c>
      <c r="L55" s="22">
        <f t="shared" si="28"/>
        <v>19.32</v>
      </c>
      <c r="M55" s="27">
        <v>0</v>
      </c>
      <c r="N55" s="25">
        <v>16.32</v>
      </c>
      <c r="O55" s="26">
        <f t="shared" si="29"/>
        <v>26.04</v>
      </c>
      <c r="P55" s="65">
        <f t="shared" si="30"/>
        <v>9.6000000000000014</v>
      </c>
      <c r="Q55" s="22">
        <f t="shared" si="31"/>
        <v>26.04</v>
      </c>
      <c r="R55" s="27">
        <v>0</v>
      </c>
      <c r="S55" s="25">
        <v>9</v>
      </c>
      <c r="T55" s="26">
        <f t="shared" si="32"/>
        <v>16.439999999999998</v>
      </c>
      <c r="U55" s="66">
        <f t="shared" si="33"/>
        <v>18.600000000000001</v>
      </c>
      <c r="V55" s="22">
        <f t="shared" si="34"/>
        <v>16.439999999999998</v>
      </c>
      <c r="W55" s="27">
        <v>0</v>
      </c>
      <c r="X55" s="25">
        <v>19.68</v>
      </c>
      <c r="Y55" s="26">
        <f t="shared" si="35"/>
        <v>28.56</v>
      </c>
      <c r="Z55" s="66">
        <f t="shared" si="36"/>
        <v>7.5599999999999987</v>
      </c>
      <c r="AA55" s="27">
        <v>28.56</v>
      </c>
      <c r="AB55" s="27">
        <v>0</v>
      </c>
      <c r="AC55" s="28">
        <v>21.96</v>
      </c>
      <c r="AD55" s="29">
        <f t="shared" si="37"/>
        <v>24.72</v>
      </c>
      <c r="AE55" s="65">
        <f t="shared" si="16"/>
        <v>25.799999999999997</v>
      </c>
      <c r="AF55" s="27">
        <v>24.72</v>
      </c>
      <c r="AG55" s="27">
        <v>0</v>
      </c>
      <c r="AH55" s="28">
        <v>15.6</v>
      </c>
      <c r="AI55" s="26">
        <f t="shared" si="38"/>
        <v>16.68</v>
      </c>
      <c r="AJ55" s="65">
        <f t="shared" si="17"/>
        <v>23.64</v>
      </c>
      <c r="AK55" s="27"/>
      <c r="AL55" s="27"/>
      <c r="AM55" s="28"/>
      <c r="AN55" s="26">
        <f t="shared" si="18"/>
        <v>0</v>
      </c>
      <c r="AO55" s="65">
        <f t="shared" si="19"/>
        <v>0</v>
      </c>
      <c r="AP55" s="27"/>
      <c r="AQ55" s="27"/>
      <c r="AR55" s="28"/>
      <c r="AS55" s="26">
        <f t="shared" si="39"/>
        <v>0</v>
      </c>
      <c r="AT55" s="65">
        <f t="shared" si="20"/>
        <v>0</v>
      </c>
      <c r="AU55" s="27"/>
      <c r="AV55" s="27"/>
      <c r="AW55" s="28"/>
      <c r="AX55" s="26">
        <f t="shared" si="40"/>
        <v>0</v>
      </c>
      <c r="AY55" s="65">
        <f t="shared" si="21"/>
        <v>0</v>
      </c>
      <c r="AZ55" s="27"/>
      <c r="BA55" s="27"/>
      <c r="BB55" s="28"/>
      <c r="BC55" s="26">
        <f t="shared" si="41"/>
        <v>0</v>
      </c>
      <c r="BD55" s="65">
        <f t="shared" si="22"/>
        <v>0</v>
      </c>
      <c r="BE55" s="27"/>
      <c r="BF55" s="27"/>
      <c r="BG55" s="28"/>
      <c r="BH55" s="26">
        <f t="shared" si="42"/>
        <v>0</v>
      </c>
      <c r="BI55" s="65">
        <f t="shared" si="23"/>
        <v>0</v>
      </c>
      <c r="BJ55" s="1"/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4"/>
        <v>14.8</v>
      </c>
      <c r="G56" s="24">
        <f t="shared" si="25"/>
        <v>30.8</v>
      </c>
      <c r="H56" s="27">
        <v>0</v>
      </c>
      <c r="I56" s="23">
        <v>18</v>
      </c>
      <c r="J56" s="24">
        <f t="shared" si="26"/>
        <v>38.400000000000006</v>
      </c>
      <c r="K56" s="65">
        <f t="shared" si="27"/>
        <v>10.399999999999991</v>
      </c>
      <c r="L56" s="22">
        <f t="shared" si="28"/>
        <v>38.400000000000006</v>
      </c>
      <c r="M56" s="27">
        <v>0</v>
      </c>
      <c r="N56" s="25">
        <v>27.200000000000003</v>
      </c>
      <c r="O56" s="26">
        <f t="shared" si="29"/>
        <v>39.200000000000003</v>
      </c>
      <c r="P56" s="65">
        <f t="shared" si="30"/>
        <v>26.400000000000006</v>
      </c>
      <c r="Q56" s="22">
        <f t="shared" si="31"/>
        <v>39.200000000000003</v>
      </c>
      <c r="R56" s="27">
        <v>0</v>
      </c>
      <c r="S56" s="25">
        <v>14.8</v>
      </c>
      <c r="T56" s="26">
        <f t="shared" si="32"/>
        <v>34.800000000000004</v>
      </c>
      <c r="U56" s="66">
        <f t="shared" si="33"/>
        <v>19.199999999999996</v>
      </c>
      <c r="V56" s="22">
        <f t="shared" si="34"/>
        <v>34.800000000000004</v>
      </c>
      <c r="W56" s="27">
        <v>0</v>
      </c>
      <c r="X56" s="25">
        <v>28.400000000000002</v>
      </c>
      <c r="Y56" s="26">
        <f t="shared" si="35"/>
        <v>28.8</v>
      </c>
      <c r="Z56" s="66">
        <f t="shared" si="36"/>
        <v>34.400000000000006</v>
      </c>
      <c r="AA56" s="27">
        <v>28.8</v>
      </c>
      <c r="AB56" s="27">
        <v>0</v>
      </c>
      <c r="AC56" s="28">
        <v>21.6</v>
      </c>
      <c r="AD56" s="29">
        <f t="shared" si="37"/>
        <v>42.400000000000006</v>
      </c>
      <c r="AE56" s="65">
        <f t="shared" si="16"/>
        <v>8</v>
      </c>
      <c r="AF56" s="27">
        <v>42.400000000000006</v>
      </c>
      <c r="AG56" s="27">
        <v>0</v>
      </c>
      <c r="AH56" s="28">
        <v>14</v>
      </c>
      <c r="AI56" s="26">
        <f t="shared" si="38"/>
        <v>33.6</v>
      </c>
      <c r="AJ56" s="65">
        <f t="shared" si="17"/>
        <v>22.800000000000004</v>
      </c>
      <c r="AK56" s="27"/>
      <c r="AL56" s="27"/>
      <c r="AM56" s="28"/>
      <c r="AN56" s="26">
        <f t="shared" si="18"/>
        <v>0</v>
      </c>
      <c r="AO56" s="65">
        <f t="shared" si="19"/>
        <v>0</v>
      </c>
      <c r="AP56" s="27"/>
      <c r="AQ56" s="27"/>
      <c r="AR56" s="28"/>
      <c r="AS56" s="26">
        <f t="shared" si="39"/>
        <v>0</v>
      </c>
      <c r="AT56" s="65">
        <f t="shared" si="20"/>
        <v>0</v>
      </c>
      <c r="AU56" s="27"/>
      <c r="AV56" s="27"/>
      <c r="AW56" s="28"/>
      <c r="AX56" s="26">
        <f t="shared" si="40"/>
        <v>0</v>
      </c>
      <c r="AY56" s="65">
        <f t="shared" si="21"/>
        <v>0</v>
      </c>
      <c r="AZ56" s="27"/>
      <c r="BA56" s="27"/>
      <c r="BB56" s="28"/>
      <c r="BC56" s="26">
        <f t="shared" si="41"/>
        <v>0</v>
      </c>
      <c r="BD56" s="65">
        <f t="shared" si="22"/>
        <v>0</v>
      </c>
      <c r="BE56" s="27"/>
      <c r="BF56" s="27"/>
      <c r="BG56" s="28"/>
      <c r="BH56" s="26">
        <f t="shared" si="42"/>
        <v>0</v>
      </c>
      <c r="BI56" s="65">
        <f t="shared" si="23"/>
        <v>0</v>
      </c>
      <c r="BJ56" s="1"/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4"/>
        <v>0</v>
      </c>
      <c r="G57" s="24">
        <f t="shared" si="25"/>
        <v>60</v>
      </c>
      <c r="H57" s="27">
        <v>0</v>
      </c>
      <c r="I57" s="23">
        <v>0</v>
      </c>
      <c r="J57" s="24">
        <f t="shared" si="26"/>
        <v>60</v>
      </c>
      <c r="K57" s="65">
        <f t="shared" si="27"/>
        <v>0</v>
      </c>
      <c r="L57" s="22">
        <f t="shared" si="28"/>
        <v>60</v>
      </c>
      <c r="M57" s="27">
        <v>0</v>
      </c>
      <c r="N57" s="25">
        <v>0</v>
      </c>
      <c r="O57" s="26">
        <f t="shared" si="29"/>
        <v>60</v>
      </c>
      <c r="P57" s="65">
        <f t="shared" si="30"/>
        <v>0</v>
      </c>
      <c r="Q57" s="22">
        <f t="shared" si="31"/>
        <v>60</v>
      </c>
      <c r="R57" s="27">
        <v>0</v>
      </c>
      <c r="S57" s="25">
        <v>0</v>
      </c>
      <c r="T57" s="26">
        <f t="shared" si="32"/>
        <v>60</v>
      </c>
      <c r="U57" s="66">
        <f t="shared" si="33"/>
        <v>0</v>
      </c>
      <c r="V57" s="22">
        <f t="shared" si="34"/>
        <v>60</v>
      </c>
      <c r="W57" s="27">
        <v>0</v>
      </c>
      <c r="X57" s="25">
        <v>0</v>
      </c>
      <c r="Y57" s="26">
        <f t="shared" si="35"/>
        <v>60</v>
      </c>
      <c r="Z57" s="66">
        <f t="shared" si="36"/>
        <v>0</v>
      </c>
      <c r="AA57" s="27">
        <v>60</v>
      </c>
      <c r="AB57" s="27">
        <v>0</v>
      </c>
      <c r="AC57" s="28">
        <v>0</v>
      </c>
      <c r="AD57" s="29">
        <f t="shared" si="37"/>
        <v>0</v>
      </c>
      <c r="AE57" s="65">
        <f t="shared" si="16"/>
        <v>60</v>
      </c>
      <c r="AF57" s="27">
        <v>0</v>
      </c>
      <c r="AG57" s="27">
        <v>0</v>
      </c>
      <c r="AH57" s="28">
        <v>0</v>
      </c>
      <c r="AI57" s="26">
        <f t="shared" si="38"/>
        <v>0</v>
      </c>
      <c r="AJ57" s="65">
        <f t="shared" si="17"/>
        <v>0</v>
      </c>
      <c r="AK57" s="27"/>
      <c r="AL57" s="27"/>
      <c r="AM57" s="28"/>
      <c r="AN57" s="26">
        <f t="shared" si="18"/>
        <v>0</v>
      </c>
      <c r="AO57" s="65">
        <f t="shared" si="19"/>
        <v>0</v>
      </c>
      <c r="AP57" s="27"/>
      <c r="AQ57" s="27"/>
      <c r="AR57" s="28"/>
      <c r="AS57" s="26">
        <f t="shared" si="39"/>
        <v>0</v>
      </c>
      <c r="AT57" s="65">
        <f t="shared" si="20"/>
        <v>0</v>
      </c>
      <c r="AU57" s="27"/>
      <c r="AV57" s="27"/>
      <c r="AW57" s="28"/>
      <c r="AX57" s="26">
        <f t="shared" si="40"/>
        <v>0</v>
      </c>
      <c r="AY57" s="65">
        <f t="shared" si="21"/>
        <v>0</v>
      </c>
      <c r="AZ57" s="27"/>
      <c r="BA57" s="27"/>
      <c r="BB57" s="28"/>
      <c r="BC57" s="26">
        <f t="shared" si="41"/>
        <v>0</v>
      </c>
      <c r="BD57" s="65">
        <f t="shared" si="22"/>
        <v>0</v>
      </c>
      <c r="BE57" s="27"/>
      <c r="BF57" s="27"/>
      <c r="BG57" s="28"/>
      <c r="BH57" s="26">
        <f t="shared" si="42"/>
        <v>0</v>
      </c>
      <c r="BI57" s="65">
        <f t="shared" si="23"/>
        <v>0</v>
      </c>
      <c r="BJ57" s="1"/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4"/>
        <v>10</v>
      </c>
      <c r="G58" s="24">
        <f t="shared" si="25"/>
        <v>171</v>
      </c>
      <c r="H58" s="22">
        <v>60</v>
      </c>
      <c r="I58" s="23">
        <v>18</v>
      </c>
      <c r="J58" s="24">
        <f t="shared" si="26"/>
        <v>168</v>
      </c>
      <c r="K58" s="65">
        <f t="shared" si="27"/>
        <v>81</v>
      </c>
      <c r="L58" s="22">
        <f t="shared" si="28"/>
        <v>168</v>
      </c>
      <c r="M58" s="22">
        <v>60</v>
      </c>
      <c r="N58" s="25">
        <v>37</v>
      </c>
      <c r="O58" s="26">
        <f t="shared" si="29"/>
        <v>128</v>
      </c>
      <c r="P58" s="65">
        <f t="shared" si="30"/>
        <v>137</v>
      </c>
      <c r="Q58" s="22">
        <f t="shared" si="31"/>
        <v>128</v>
      </c>
      <c r="R58" s="22">
        <v>120</v>
      </c>
      <c r="S58" s="25">
        <v>39</v>
      </c>
      <c r="T58" s="26">
        <f t="shared" si="32"/>
        <v>154</v>
      </c>
      <c r="U58" s="66">
        <f t="shared" si="33"/>
        <v>133</v>
      </c>
      <c r="V58" s="22">
        <f t="shared" si="34"/>
        <v>154</v>
      </c>
      <c r="W58" s="22">
        <f>60+60</f>
        <v>120</v>
      </c>
      <c r="X58" s="25">
        <v>36</v>
      </c>
      <c r="Y58" s="26">
        <f t="shared" si="35"/>
        <v>225</v>
      </c>
      <c r="Z58" s="66">
        <f t="shared" si="36"/>
        <v>85</v>
      </c>
      <c r="AA58" s="27">
        <v>225</v>
      </c>
      <c r="AB58" s="27">
        <v>120</v>
      </c>
      <c r="AC58" s="28">
        <v>26</v>
      </c>
      <c r="AD58" s="29">
        <f t="shared" si="37"/>
        <v>271</v>
      </c>
      <c r="AE58" s="65">
        <f t="shared" si="16"/>
        <v>100</v>
      </c>
      <c r="AF58" s="27">
        <v>271</v>
      </c>
      <c r="AG58" s="27">
        <v>120</v>
      </c>
      <c r="AH58" s="28">
        <v>9</v>
      </c>
      <c r="AI58" s="26">
        <f t="shared" si="38"/>
        <v>235</v>
      </c>
      <c r="AJ58" s="65">
        <f t="shared" si="17"/>
        <v>165</v>
      </c>
      <c r="AK58" s="27"/>
      <c r="AL58" s="27"/>
      <c r="AM58" s="28"/>
      <c r="AN58" s="26">
        <f t="shared" si="18"/>
        <v>0</v>
      </c>
      <c r="AO58" s="65">
        <f t="shared" si="19"/>
        <v>0</v>
      </c>
      <c r="AP58" s="27"/>
      <c r="AQ58" s="27"/>
      <c r="AR58" s="28"/>
      <c r="AS58" s="26">
        <f t="shared" si="39"/>
        <v>0</v>
      </c>
      <c r="AT58" s="65">
        <f t="shared" si="20"/>
        <v>0</v>
      </c>
      <c r="AU58" s="27"/>
      <c r="AV58" s="27"/>
      <c r="AW58" s="28"/>
      <c r="AX58" s="26">
        <f t="shared" si="40"/>
        <v>0</v>
      </c>
      <c r="AY58" s="65">
        <f t="shared" si="21"/>
        <v>0</v>
      </c>
      <c r="AZ58" s="27"/>
      <c r="BA58" s="27"/>
      <c r="BB58" s="28"/>
      <c r="BC58" s="26">
        <f t="shared" si="41"/>
        <v>0</v>
      </c>
      <c r="BD58" s="65">
        <f t="shared" si="22"/>
        <v>0</v>
      </c>
      <c r="BE58" s="27"/>
      <c r="BF58" s="27"/>
      <c r="BG58" s="28"/>
      <c r="BH58" s="26">
        <f t="shared" si="42"/>
        <v>0</v>
      </c>
      <c r="BI58" s="65">
        <f t="shared" si="23"/>
        <v>0</v>
      </c>
      <c r="BJ58" s="1"/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4"/>
        <v>41</v>
      </c>
      <c r="G59" s="24">
        <f t="shared" si="25"/>
        <v>110</v>
      </c>
      <c r="H59" s="27">
        <v>0</v>
      </c>
      <c r="I59" s="23">
        <v>3</v>
      </c>
      <c r="J59" s="24">
        <f t="shared" si="26"/>
        <v>39</v>
      </c>
      <c r="K59" s="65">
        <f t="shared" si="27"/>
        <v>74</v>
      </c>
      <c r="L59" s="22">
        <f t="shared" si="28"/>
        <v>39</v>
      </c>
      <c r="M59" s="27">
        <v>0</v>
      </c>
      <c r="N59" s="25">
        <v>13</v>
      </c>
      <c r="O59" s="26">
        <f t="shared" si="29"/>
        <v>6</v>
      </c>
      <c r="P59" s="65">
        <f t="shared" si="30"/>
        <v>46</v>
      </c>
      <c r="Q59" s="22">
        <f t="shared" si="31"/>
        <v>6</v>
      </c>
      <c r="R59" s="27">
        <v>120</v>
      </c>
      <c r="S59" s="25">
        <v>52</v>
      </c>
      <c r="T59" s="26">
        <f t="shared" si="32"/>
        <v>66</v>
      </c>
      <c r="U59" s="66">
        <f t="shared" si="33"/>
        <v>112</v>
      </c>
      <c r="V59" s="22">
        <f t="shared" si="34"/>
        <v>66</v>
      </c>
      <c r="W59" s="27">
        <f>60+60</f>
        <v>120</v>
      </c>
      <c r="X59" s="25">
        <v>90</v>
      </c>
      <c r="Y59" s="26">
        <f t="shared" si="35"/>
        <v>135</v>
      </c>
      <c r="Z59" s="66">
        <f t="shared" si="36"/>
        <v>141</v>
      </c>
      <c r="AA59" s="27">
        <v>135</v>
      </c>
      <c r="AB59" s="27">
        <v>120</v>
      </c>
      <c r="AC59" s="28">
        <v>56</v>
      </c>
      <c r="AD59" s="29">
        <f t="shared" si="37"/>
        <v>132</v>
      </c>
      <c r="AE59" s="65">
        <f t="shared" si="16"/>
        <v>179</v>
      </c>
      <c r="AF59" s="27">
        <v>132</v>
      </c>
      <c r="AG59" s="27">
        <v>0</v>
      </c>
      <c r="AH59" s="28">
        <v>33</v>
      </c>
      <c r="AI59" s="26">
        <f t="shared" si="38"/>
        <v>99</v>
      </c>
      <c r="AJ59" s="65">
        <f t="shared" si="17"/>
        <v>66</v>
      </c>
      <c r="AK59" s="27"/>
      <c r="AL59" s="27"/>
      <c r="AM59" s="28"/>
      <c r="AN59" s="26">
        <f t="shared" si="18"/>
        <v>0</v>
      </c>
      <c r="AO59" s="65">
        <f t="shared" si="19"/>
        <v>0</v>
      </c>
      <c r="AP59" s="27"/>
      <c r="AQ59" s="27"/>
      <c r="AR59" s="28"/>
      <c r="AS59" s="26">
        <f t="shared" si="39"/>
        <v>0</v>
      </c>
      <c r="AT59" s="65">
        <f t="shared" si="20"/>
        <v>0</v>
      </c>
      <c r="AU59" s="27"/>
      <c r="AV59" s="27"/>
      <c r="AW59" s="28"/>
      <c r="AX59" s="26">
        <f t="shared" si="40"/>
        <v>0</v>
      </c>
      <c r="AY59" s="65">
        <f t="shared" si="21"/>
        <v>0</v>
      </c>
      <c r="AZ59" s="27"/>
      <c r="BA59" s="27"/>
      <c r="BB59" s="28"/>
      <c r="BC59" s="26">
        <f t="shared" si="41"/>
        <v>0</v>
      </c>
      <c r="BD59" s="65">
        <f t="shared" si="22"/>
        <v>0</v>
      </c>
      <c r="BE59" s="27"/>
      <c r="BF59" s="27"/>
      <c r="BG59" s="28"/>
      <c r="BH59" s="26">
        <f t="shared" si="42"/>
        <v>0</v>
      </c>
      <c r="BI59" s="65">
        <f t="shared" si="23"/>
        <v>0</v>
      </c>
      <c r="BJ59" s="1"/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4"/>
        <v>79.75</v>
      </c>
      <c r="G60" s="24">
        <f t="shared" si="25"/>
        <v>110.5</v>
      </c>
      <c r="H60" s="27">
        <v>30.25</v>
      </c>
      <c r="I60" s="23">
        <v>2.625</v>
      </c>
      <c r="J60" s="24">
        <f t="shared" si="26"/>
        <v>55.75</v>
      </c>
      <c r="K60" s="65">
        <f t="shared" si="27"/>
        <v>87.625</v>
      </c>
      <c r="L60" s="22">
        <f t="shared" si="28"/>
        <v>55.75</v>
      </c>
      <c r="M60" s="27">
        <v>0</v>
      </c>
      <c r="N60" s="25">
        <v>3.375</v>
      </c>
      <c r="O60" s="26">
        <f t="shared" si="29"/>
        <v>32.25</v>
      </c>
      <c r="P60" s="65">
        <f t="shared" si="30"/>
        <v>26.875</v>
      </c>
      <c r="Q60" s="22">
        <f t="shared" si="31"/>
        <v>32.25</v>
      </c>
      <c r="R60" s="27">
        <v>0</v>
      </c>
      <c r="S60" s="25">
        <v>27.37</v>
      </c>
      <c r="T60" s="26">
        <f t="shared" si="32"/>
        <v>60.75</v>
      </c>
      <c r="U60" s="66">
        <f t="shared" si="33"/>
        <v>-1.1299999999999955</v>
      </c>
      <c r="V60" s="22">
        <f t="shared" si="34"/>
        <v>60.75</v>
      </c>
      <c r="W60" s="27">
        <v>0</v>
      </c>
      <c r="X60" s="25">
        <v>8.25</v>
      </c>
      <c r="Y60" s="26">
        <f t="shared" si="35"/>
        <v>59</v>
      </c>
      <c r="Z60" s="66">
        <f t="shared" si="36"/>
        <v>10</v>
      </c>
      <c r="AA60" s="27">
        <v>73.25</v>
      </c>
      <c r="AB60" s="27">
        <v>0</v>
      </c>
      <c r="AC60" s="28">
        <v>2.25</v>
      </c>
      <c r="AD60" s="29">
        <f t="shared" si="37"/>
        <v>24.875</v>
      </c>
      <c r="AE60" s="65">
        <f t="shared" si="16"/>
        <v>50.625</v>
      </c>
      <c r="AF60" s="27">
        <v>24.875</v>
      </c>
      <c r="AG60" s="27">
        <v>0</v>
      </c>
      <c r="AH60" s="28">
        <v>3.25</v>
      </c>
      <c r="AI60" s="26">
        <f t="shared" si="38"/>
        <v>12.75</v>
      </c>
      <c r="AJ60" s="65">
        <f t="shared" si="17"/>
        <v>15.375</v>
      </c>
      <c r="AK60" s="27"/>
      <c r="AL60" s="27"/>
      <c r="AM60" s="28"/>
      <c r="AN60" s="26">
        <f t="shared" si="18"/>
        <v>0</v>
      </c>
      <c r="AO60" s="65">
        <f t="shared" si="19"/>
        <v>0</v>
      </c>
      <c r="AP60" s="27"/>
      <c r="AQ60" s="27"/>
      <c r="AR60" s="28"/>
      <c r="AS60" s="26">
        <f t="shared" si="39"/>
        <v>0</v>
      </c>
      <c r="AT60" s="65">
        <f t="shared" si="20"/>
        <v>0</v>
      </c>
      <c r="AU60" s="27"/>
      <c r="AV60" s="27"/>
      <c r="AW60" s="28"/>
      <c r="AX60" s="26">
        <f t="shared" si="40"/>
        <v>0</v>
      </c>
      <c r="AY60" s="65">
        <f t="shared" si="21"/>
        <v>0</v>
      </c>
      <c r="AZ60" s="27"/>
      <c r="BA60" s="27"/>
      <c r="BB60" s="28"/>
      <c r="BC60" s="26">
        <f t="shared" si="41"/>
        <v>0</v>
      </c>
      <c r="BD60" s="65">
        <f t="shared" si="22"/>
        <v>0</v>
      </c>
      <c r="BE60" s="27"/>
      <c r="BF60" s="27"/>
      <c r="BG60" s="28"/>
      <c r="BH60" s="26">
        <f t="shared" si="42"/>
        <v>0</v>
      </c>
      <c r="BI60" s="65">
        <f t="shared" si="23"/>
        <v>0</v>
      </c>
      <c r="BJ60" s="1"/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4"/>
        <v>3.4000000000000021</v>
      </c>
      <c r="G61" s="24">
        <f t="shared" si="25"/>
        <v>14.2</v>
      </c>
      <c r="H61" s="27">
        <v>0</v>
      </c>
      <c r="I61" s="23">
        <v>1.4000000000000001</v>
      </c>
      <c r="J61" s="24">
        <f t="shared" si="26"/>
        <v>5.8000000000000007</v>
      </c>
      <c r="K61" s="65">
        <f t="shared" si="27"/>
        <v>9.7999999999999989</v>
      </c>
      <c r="L61" s="22">
        <f t="shared" si="28"/>
        <v>5.8000000000000007</v>
      </c>
      <c r="M61" s="27">
        <v>0</v>
      </c>
      <c r="N61" s="25">
        <v>1.8</v>
      </c>
      <c r="O61" s="26">
        <f t="shared" si="29"/>
        <v>2.8000000000000003</v>
      </c>
      <c r="P61" s="65">
        <f t="shared" si="30"/>
        <v>4.8000000000000007</v>
      </c>
      <c r="Q61" s="22">
        <f t="shared" si="31"/>
        <v>2.8000000000000003</v>
      </c>
      <c r="R61" s="27">
        <v>0</v>
      </c>
      <c r="S61" s="25">
        <v>2.6</v>
      </c>
      <c r="T61" s="26">
        <f t="shared" si="32"/>
        <v>2.8000000000000003</v>
      </c>
      <c r="U61" s="66">
        <f t="shared" si="33"/>
        <v>2.6</v>
      </c>
      <c r="V61" s="22">
        <f t="shared" si="34"/>
        <v>2.8000000000000003</v>
      </c>
      <c r="W61" s="27">
        <v>0</v>
      </c>
      <c r="X61" s="25">
        <v>3.2</v>
      </c>
      <c r="Y61" s="26">
        <f t="shared" si="35"/>
        <v>3.6</v>
      </c>
      <c r="Z61" s="66">
        <f t="shared" si="36"/>
        <v>2.4</v>
      </c>
      <c r="AA61" s="27">
        <v>3.6</v>
      </c>
      <c r="AB61" s="27">
        <v>0</v>
      </c>
      <c r="AC61" s="28">
        <v>0.60000000000000009</v>
      </c>
      <c r="AD61" s="29">
        <f t="shared" si="37"/>
        <v>1.8</v>
      </c>
      <c r="AE61" s="65">
        <f t="shared" si="16"/>
        <v>2.4000000000000004</v>
      </c>
      <c r="AF61" s="27">
        <v>25.8</v>
      </c>
      <c r="AG61" s="27">
        <v>0</v>
      </c>
      <c r="AH61" s="28">
        <v>1.2000000000000002</v>
      </c>
      <c r="AI61" s="26">
        <f t="shared" si="38"/>
        <v>0.4</v>
      </c>
      <c r="AJ61" s="65">
        <f t="shared" si="17"/>
        <v>26.6</v>
      </c>
      <c r="AK61" s="27"/>
      <c r="AL61" s="27"/>
      <c r="AM61" s="28"/>
      <c r="AN61" s="26">
        <f t="shared" si="18"/>
        <v>0</v>
      </c>
      <c r="AO61" s="65">
        <f t="shared" si="19"/>
        <v>0</v>
      </c>
      <c r="AP61" s="27"/>
      <c r="AQ61" s="27"/>
      <c r="AR61" s="28"/>
      <c r="AS61" s="26">
        <f t="shared" si="39"/>
        <v>0</v>
      </c>
      <c r="AT61" s="65">
        <f t="shared" si="20"/>
        <v>0</v>
      </c>
      <c r="AU61" s="27"/>
      <c r="AV61" s="27"/>
      <c r="AW61" s="28"/>
      <c r="AX61" s="26">
        <f t="shared" si="40"/>
        <v>0</v>
      </c>
      <c r="AY61" s="65">
        <f t="shared" si="21"/>
        <v>0</v>
      </c>
      <c r="AZ61" s="27"/>
      <c r="BA61" s="27"/>
      <c r="BB61" s="28"/>
      <c r="BC61" s="26">
        <f t="shared" si="41"/>
        <v>0</v>
      </c>
      <c r="BD61" s="65">
        <f t="shared" si="22"/>
        <v>0</v>
      </c>
      <c r="BE61" s="27"/>
      <c r="BF61" s="27"/>
      <c r="BG61" s="28"/>
      <c r="BH61" s="26">
        <f t="shared" si="42"/>
        <v>0</v>
      </c>
      <c r="BI61" s="65">
        <f t="shared" si="23"/>
        <v>0</v>
      </c>
      <c r="BJ61" s="1"/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4"/>
        <v>4.2639593908631923E-2</v>
      </c>
      <c r="G62" s="24">
        <f t="shared" si="25"/>
        <v>28.157360406091367</v>
      </c>
      <c r="H62" s="27">
        <v>0</v>
      </c>
      <c r="I62" s="23">
        <v>0</v>
      </c>
      <c r="J62" s="24">
        <f t="shared" si="26"/>
        <v>15.279187817258883</v>
      </c>
      <c r="K62" s="65">
        <f t="shared" si="27"/>
        <v>12.878172588832484</v>
      </c>
      <c r="L62" s="22">
        <f t="shared" si="28"/>
        <v>15.279187817258883</v>
      </c>
      <c r="M62" s="27">
        <v>0</v>
      </c>
      <c r="N62" s="25">
        <v>0</v>
      </c>
      <c r="O62" s="26">
        <f t="shared" si="29"/>
        <v>4.1472081218274113</v>
      </c>
      <c r="P62" s="65">
        <f t="shared" si="30"/>
        <v>11.131979695431472</v>
      </c>
      <c r="Q62" s="22">
        <f t="shared" si="31"/>
        <v>4.1472081218274113</v>
      </c>
      <c r="R62" s="27">
        <v>52.8</v>
      </c>
      <c r="S62" s="25">
        <v>1.9</v>
      </c>
      <c r="T62" s="26">
        <f t="shared" si="32"/>
        <v>44.09137055837563</v>
      </c>
      <c r="U62" s="66">
        <f t="shared" si="33"/>
        <v>14.755837563451777</v>
      </c>
      <c r="V62" s="22">
        <f t="shared" si="34"/>
        <v>44.09137055837563</v>
      </c>
      <c r="W62" s="27">
        <f>42.25+42.25</f>
        <v>84.5</v>
      </c>
      <c r="X62" s="25">
        <v>0</v>
      </c>
      <c r="Y62" s="26">
        <f t="shared" si="35"/>
        <v>36.72</v>
      </c>
      <c r="Z62" s="66">
        <f t="shared" si="36"/>
        <v>91.871370558375617</v>
      </c>
      <c r="AA62" s="27">
        <v>36.72</v>
      </c>
      <c r="AB62" s="27">
        <v>84.48</v>
      </c>
      <c r="AC62" s="28">
        <v>1.76</v>
      </c>
      <c r="AD62" s="29">
        <f t="shared" si="37"/>
        <v>30.48</v>
      </c>
      <c r="AE62" s="65">
        <f t="shared" si="16"/>
        <v>92.48</v>
      </c>
      <c r="AF62" s="27">
        <v>30.48</v>
      </c>
      <c r="AG62" s="27">
        <v>10.52</v>
      </c>
      <c r="AH62" s="28">
        <v>0</v>
      </c>
      <c r="AI62" s="26">
        <f t="shared" si="38"/>
        <v>0</v>
      </c>
      <c r="AJ62" s="65">
        <f t="shared" si="17"/>
        <v>41</v>
      </c>
      <c r="AK62" s="27"/>
      <c r="AL62" s="27"/>
      <c r="AM62" s="28"/>
      <c r="AN62" s="26">
        <f t="shared" si="18"/>
        <v>0</v>
      </c>
      <c r="AO62" s="65">
        <f t="shared" si="19"/>
        <v>0</v>
      </c>
      <c r="AP62" s="27"/>
      <c r="AQ62" s="27"/>
      <c r="AR62" s="28"/>
      <c r="AS62" s="26">
        <f t="shared" si="39"/>
        <v>0</v>
      </c>
      <c r="AT62" s="65">
        <f t="shared" si="20"/>
        <v>0</v>
      </c>
      <c r="AU62" s="27"/>
      <c r="AV62" s="27"/>
      <c r="AW62" s="28"/>
      <c r="AX62" s="26">
        <f t="shared" si="40"/>
        <v>0</v>
      </c>
      <c r="AY62" s="65">
        <f t="shared" si="21"/>
        <v>0</v>
      </c>
      <c r="AZ62" s="27"/>
      <c r="BA62" s="27"/>
      <c r="BB62" s="28"/>
      <c r="BC62" s="26">
        <f t="shared" si="41"/>
        <v>0</v>
      </c>
      <c r="BD62" s="65">
        <f t="shared" si="22"/>
        <v>0</v>
      </c>
      <c r="BE62" s="27"/>
      <c r="BF62" s="27"/>
      <c r="BG62" s="28"/>
      <c r="BH62" s="26">
        <f t="shared" si="42"/>
        <v>0</v>
      </c>
      <c r="BI62" s="65">
        <f t="shared" si="23"/>
        <v>0</v>
      </c>
      <c r="BJ62" s="1"/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4"/>
        <v>183.8</v>
      </c>
      <c r="G63" s="24">
        <f t="shared" si="25"/>
        <v>0</v>
      </c>
      <c r="H63" s="22">
        <v>42</v>
      </c>
      <c r="I63" s="23">
        <v>0</v>
      </c>
      <c r="J63" s="24">
        <f t="shared" si="26"/>
        <v>0</v>
      </c>
      <c r="K63" s="65">
        <f t="shared" si="27"/>
        <v>42</v>
      </c>
      <c r="L63" s="22">
        <f t="shared" si="28"/>
        <v>0</v>
      </c>
      <c r="M63" s="22">
        <v>34.29</v>
      </c>
      <c r="N63" s="25">
        <v>0</v>
      </c>
      <c r="O63" s="26">
        <f t="shared" si="29"/>
        <v>0</v>
      </c>
      <c r="P63" s="65">
        <f t="shared" si="30"/>
        <v>34.29</v>
      </c>
      <c r="Q63" s="22">
        <f t="shared" si="31"/>
        <v>0</v>
      </c>
      <c r="R63" s="22">
        <v>0</v>
      </c>
      <c r="S63" s="25">
        <v>0</v>
      </c>
      <c r="T63" s="26">
        <f t="shared" si="32"/>
        <v>0</v>
      </c>
      <c r="U63" s="66">
        <f t="shared" si="33"/>
        <v>0</v>
      </c>
      <c r="V63" s="22">
        <f t="shared" si="34"/>
        <v>0</v>
      </c>
      <c r="W63" s="22">
        <v>12.71</v>
      </c>
      <c r="X63" s="25">
        <v>0</v>
      </c>
      <c r="Y63" s="26">
        <f t="shared" si="35"/>
        <v>0</v>
      </c>
      <c r="Z63" s="66">
        <f t="shared" si="36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7"/>
        <v>0</v>
      </c>
      <c r="AE63" s="65">
        <f t="shared" si="16"/>
        <v>160.54</v>
      </c>
      <c r="AF63" s="27">
        <v>0</v>
      </c>
      <c r="AG63" s="27">
        <v>0</v>
      </c>
      <c r="AH63" s="28">
        <v>0</v>
      </c>
      <c r="AI63" s="26">
        <f t="shared" si="38"/>
        <v>0</v>
      </c>
      <c r="AJ63" s="65">
        <f t="shared" si="17"/>
        <v>0</v>
      </c>
      <c r="AK63" s="27"/>
      <c r="AL63" s="27"/>
      <c r="AM63" s="28"/>
      <c r="AN63" s="26">
        <f t="shared" si="18"/>
        <v>0</v>
      </c>
      <c r="AO63" s="65">
        <f t="shared" si="19"/>
        <v>0</v>
      </c>
      <c r="AP63" s="27"/>
      <c r="AQ63" s="27"/>
      <c r="AR63" s="28"/>
      <c r="AS63" s="26">
        <f t="shared" si="39"/>
        <v>0</v>
      </c>
      <c r="AT63" s="65">
        <f t="shared" si="20"/>
        <v>0</v>
      </c>
      <c r="AU63" s="27"/>
      <c r="AV63" s="27"/>
      <c r="AW63" s="28"/>
      <c r="AX63" s="26">
        <f t="shared" si="40"/>
        <v>0</v>
      </c>
      <c r="AY63" s="65">
        <f t="shared" si="21"/>
        <v>0</v>
      </c>
      <c r="AZ63" s="27"/>
      <c r="BA63" s="27"/>
      <c r="BB63" s="28"/>
      <c r="BC63" s="26">
        <f t="shared" si="41"/>
        <v>0</v>
      </c>
      <c r="BD63" s="65">
        <f t="shared" si="22"/>
        <v>0</v>
      </c>
      <c r="BE63" s="27"/>
      <c r="BF63" s="27"/>
      <c r="BG63" s="28"/>
      <c r="BH63" s="26">
        <f t="shared" si="42"/>
        <v>0</v>
      </c>
      <c r="BI63" s="65">
        <f t="shared" si="23"/>
        <v>0</v>
      </c>
      <c r="BJ63" s="1"/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4"/>
        <v>-1.75</v>
      </c>
      <c r="G64" s="24">
        <f t="shared" si="25"/>
        <v>2.75</v>
      </c>
      <c r="H64" s="22">
        <v>0</v>
      </c>
      <c r="I64" s="23">
        <v>2</v>
      </c>
      <c r="J64" s="24">
        <f t="shared" si="26"/>
        <v>5.5</v>
      </c>
      <c r="K64" s="65">
        <f t="shared" si="27"/>
        <v>-0.75</v>
      </c>
      <c r="L64" s="22">
        <f t="shared" si="28"/>
        <v>5.5</v>
      </c>
      <c r="M64" s="22">
        <v>0</v>
      </c>
      <c r="N64" s="25">
        <v>0</v>
      </c>
      <c r="O64" s="26">
        <f t="shared" si="29"/>
        <v>5.5</v>
      </c>
      <c r="P64" s="65">
        <f t="shared" si="30"/>
        <v>0</v>
      </c>
      <c r="Q64" s="22">
        <f t="shared" si="31"/>
        <v>5.5</v>
      </c>
      <c r="R64" s="22">
        <v>0</v>
      </c>
      <c r="S64" s="25">
        <v>0.25</v>
      </c>
      <c r="T64" s="26">
        <f t="shared" si="32"/>
        <v>0</v>
      </c>
      <c r="U64" s="66">
        <f t="shared" si="33"/>
        <v>5.75</v>
      </c>
      <c r="V64" s="22">
        <f t="shared" si="34"/>
        <v>0</v>
      </c>
      <c r="W64" s="22">
        <v>0</v>
      </c>
      <c r="X64" s="25">
        <v>3</v>
      </c>
      <c r="Y64" s="26">
        <f t="shared" si="35"/>
        <v>8</v>
      </c>
      <c r="Z64" s="66">
        <f t="shared" si="36"/>
        <v>-5</v>
      </c>
      <c r="AA64" s="27">
        <v>8</v>
      </c>
      <c r="AB64" s="27">
        <v>0</v>
      </c>
      <c r="AC64" s="28">
        <v>0.25</v>
      </c>
      <c r="AD64" s="29">
        <f t="shared" si="37"/>
        <v>7.75</v>
      </c>
      <c r="AE64" s="65">
        <f t="shared" si="16"/>
        <v>0.5</v>
      </c>
      <c r="AF64" s="27">
        <v>7.75</v>
      </c>
      <c r="AG64" s="27">
        <v>0</v>
      </c>
      <c r="AH64" s="28">
        <v>0</v>
      </c>
      <c r="AI64" s="26">
        <f t="shared" si="38"/>
        <v>7.5</v>
      </c>
      <c r="AJ64" s="65">
        <f t="shared" si="17"/>
        <v>0.25</v>
      </c>
      <c r="AK64" s="27"/>
      <c r="AL64" s="27"/>
      <c r="AM64" s="28"/>
      <c r="AN64" s="26">
        <f t="shared" si="18"/>
        <v>0</v>
      </c>
      <c r="AO64" s="65">
        <f t="shared" si="19"/>
        <v>0</v>
      </c>
      <c r="AP64" s="27"/>
      <c r="AQ64" s="27"/>
      <c r="AR64" s="28"/>
      <c r="AS64" s="26">
        <f t="shared" si="39"/>
        <v>0</v>
      </c>
      <c r="AT64" s="65">
        <f t="shared" si="20"/>
        <v>0</v>
      </c>
      <c r="AU64" s="27"/>
      <c r="AV64" s="27"/>
      <c r="AW64" s="28"/>
      <c r="AX64" s="26">
        <f t="shared" si="40"/>
        <v>0</v>
      </c>
      <c r="AY64" s="65">
        <f t="shared" si="21"/>
        <v>0</v>
      </c>
      <c r="AZ64" s="27"/>
      <c r="BA64" s="27"/>
      <c r="BB64" s="28"/>
      <c r="BC64" s="26">
        <f t="shared" si="41"/>
        <v>0</v>
      </c>
      <c r="BD64" s="65">
        <f t="shared" si="22"/>
        <v>0</v>
      </c>
      <c r="BE64" s="27"/>
      <c r="BF64" s="27"/>
      <c r="BG64" s="28"/>
      <c r="BH64" s="26">
        <f t="shared" si="42"/>
        <v>0</v>
      </c>
      <c r="BI64" s="65">
        <f t="shared" si="23"/>
        <v>0</v>
      </c>
      <c r="BJ64" s="1"/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4"/>
        <v>94.77</v>
      </c>
      <c r="G65" s="24">
        <f t="shared" si="25"/>
        <v>26.91</v>
      </c>
      <c r="H65" s="27">
        <v>0</v>
      </c>
      <c r="I65" s="23">
        <v>27.9</v>
      </c>
      <c r="J65" s="24">
        <f t="shared" si="26"/>
        <v>9.36</v>
      </c>
      <c r="K65" s="65">
        <f t="shared" si="27"/>
        <v>45.45</v>
      </c>
      <c r="L65" s="22">
        <f t="shared" si="28"/>
        <v>9.36</v>
      </c>
      <c r="M65" s="27">
        <v>6.27</v>
      </c>
      <c r="N65" s="22">
        <v>9.36</v>
      </c>
      <c r="O65" s="26">
        <f t="shared" si="29"/>
        <v>10.530000000000001</v>
      </c>
      <c r="P65" s="65">
        <f t="shared" si="30"/>
        <v>14.459999999999997</v>
      </c>
      <c r="Q65" s="22">
        <f t="shared" si="31"/>
        <v>10.530000000000001</v>
      </c>
      <c r="R65" s="27">
        <v>24</v>
      </c>
      <c r="S65" s="22">
        <v>7.02</v>
      </c>
      <c r="T65" s="26">
        <f t="shared" si="32"/>
        <v>0</v>
      </c>
      <c r="U65" s="66">
        <f t="shared" si="33"/>
        <v>41.55</v>
      </c>
      <c r="V65" s="22">
        <f t="shared" si="34"/>
        <v>0</v>
      </c>
      <c r="W65" s="27">
        <v>5.76</v>
      </c>
      <c r="X65" s="22">
        <v>18.72</v>
      </c>
      <c r="Y65" s="26">
        <f>AM100</f>
        <v>9.36</v>
      </c>
      <c r="Z65" s="66">
        <f t="shared" si="36"/>
        <v>15.119999999999997</v>
      </c>
      <c r="AA65" s="27">
        <v>9.36</v>
      </c>
      <c r="AB65" s="27">
        <v>62.38</v>
      </c>
      <c r="AC65" s="27">
        <v>7.02</v>
      </c>
      <c r="AD65" s="29">
        <f t="shared" si="37"/>
        <v>8.58</v>
      </c>
      <c r="AE65" s="65">
        <f t="shared" si="16"/>
        <v>70.180000000000007</v>
      </c>
      <c r="AF65" s="27">
        <v>8.58</v>
      </c>
      <c r="AG65" s="27">
        <v>18</v>
      </c>
      <c r="AH65" s="27">
        <v>3.51</v>
      </c>
      <c r="AI65" s="26">
        <f t="shared" si="38"/>
        <v>4.68</v>
      </c>
      <c r="AJ65" s="65">
        <f t="shared" si="17"/>
        <v>25.409999999999997</v>
      </c>
      <c r="AK65" s="27"/>
      <c r="AL65" s="27"/>
      <c r="AM65" s="27"/>
      <c r="AN65" s="26">
        <f t="shared" si="18"/>
        <v>0</v>
      </c>
      <c r="AO65" s="65">
        <f t="shared" si="19"/>
        <v>0</v>
      </c>
      <c r="AP65" s="27"/>
      <c r="AQ65" s="27"/>
      <c r="AR65" s="27"/>
      <c r="AS65" s="26">
        <f t="shared" si="39"/>
        <v>0</v>
      </c>
      <c r="AT65" s="65">
        <f t="shared" si="20"/>
        <v>0</v>
      </c>
      <c r="AU65" s="27"/>
      <c r="AV65" s="27"/>
      <c r="AW65" s="27"/>
      <c r="AX65" s="26">
        <f t="shared" si="40"/>
        <v>0</v>
      </c>
      <c r="AY65" s="65">
        <f t="shared" si="21"/>
        <v>0</v>
      </c>
      <c r="AZ65" s="27"/>
      <c r="BA65" s="27"/>
      <c r="BB65" s="27"/>
      <c r="BC65" s="26">
        <f t="shared" si="41"/>
        <v>0</v>
      </c>
      <c r="BD65" s="65">
        <f t="shared" si="22"/>
        <v>0</v>
      </c>
      <c r="BE65" s="27"/>
      <c r="BF65" s="27"/>
      <c r="BG65" s="27"/>
      <c r="BH65" s="26">
        <f t="shared" si="42"/>
        <v>0</v>
      </c>
      <c r="BI65" s="65">
        <f t="shared" si="23"/>
        <v>0</v>
      </c>
      <c r="BJ65" s="1"/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4"/>
        <v>0</v>
      </c>
      <c r="G66" s="24">
        <f t="shared" si="25"/>
        <v>0</v>
      </c>
      <c r="H66" s="22"/>
      <c r="I66" s="22"/>
      <c r="J66" s="24"/>
      <c r="K66" s="65">
        <f t="shared" si="27"/>
        <v>0</v>
      </c>
      <c r="L66" s="22">
        <f t="shared" si="28"/>
        <v>0</v>
      </c>
      <c r="M66" s="22">
        <v>0</v>
      </c>
      <c r="N66" s="22"/>
      <c r="O66" s="26">
        <v>0</v>
      </c>
      <c r="P66" s="65">
        <f t="shared" si="30"/>
        <v>0</v>
      </c>
      <c r="Q66" s="22">
        <f t="shared" si="31"/>
        <v>0</v>
      </c>
      <c r="R66" s="22">
        <v>0</v>
      </c>
      <c r="S66" s="22">
        <v>0</v>
      </c>
      <c r="T66" s="26">
        <v>0</v>
      </c>
      <c r="U66" s="66">
        <f t="shared" si="33"/>
        <v>0</v>
      </c>
      <c r="V66" s="22">
        <f t="shared" si="34"/>
        <v>0</v>
      </c>
      <c r="W66" s="22">
        <v>0</v>
      </c>
      <c r="X66" s="22">
        <v>0</v>
      </c>
      <c r="Y66" s="26">
        <v>0</v>
      </c>
      <c r="Z66" s="66">
        <f t="shared" si="36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>
        <v>0</v>
      </c>
      <c r="AG66" s="27">
        <v>30</v>
      </c>
      <c r="AH66" s="27">
        <v>0</v>
      </c>
      <c r="AI66" s="26">
        <v>0</v>
      </c>
      <c r="AJ66" s="65">
        <f t="shared" si="17"/>
        <v>30</v>
      </c>
      <c r="AK66" s="27"/>
      <c r="AL66" s="27"/>
      <c r="AM66" s="27"/>
      <c r="AN66" s="26">
        <v>0</v>
      </c>
      <c r="AO66" s="65">
        <f t="shared" si="19"/>
        <v>0</v>
      </c>
      <c r="AP66" s="27"/>
      <c r="AQ66" s="27"/>
      <c r="AR66" s="27"/>
      <c r="AS66" s="26">
        <v>0</v>
      </c>
      <c r="AT66" s="65">
        <f t="shared" si="20"/>
        <v>0</v>
      </c>
      <c r="AU66" s="27"/>
      <c r="AV66" s="27"/>
      <c r="AW66" s="27"/>
      <c r="AX66" s="26">
        <v>0</v>
      </c>
      <c r="AY66" s="65">
        <f t="shared" si="21"/>
        <v>0</v>
      </c>
      <c r="AZ66" s="27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1"/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4"/>
        <v>0</v>
      </c>
      <c r="G67" s="24">
        <f t="shared" si="25"/>
        <v>0</v>
      </c>
      <c r="H67" s="22"/>
      <c r="I67" s="22"/>
      <c r="J67" s="24"/>
      <c r="K67" s="65">
        <f t="shared" si="27"/>
        <v>0</v>
      </c>
      <c r="L67" s="22">
        <f t="shared" si="28"/>
        <v>0</v>
      </c>
      <c r="M67" s="22">
        <v>0</v>
      </c>
      <c r="N67" s="22"/>
      <c r="O67" s="26">
        <v>0</v>
      </c>
      <c r="P67" s="65">
        <f t="shared" si="30"/>
        <v>0</v>
      </c>
      <c r="Q67" s="22">
        <f t="shared" si="31"/>
        <v>0</v>
      </c>
      <c r="R67" s="22">
        <v>31.5</v>
      </c>
      <c r="S67" s="22">
        <v>0</v>
      </c>
      <c r="T67" s="26">
        <v>0</v>
      </c>
      <c r="U67" s="66">
        <f t="shared" si="33"/>
        <v>31.5</v>
      </c>
      <c r="V67" s="22">
        <f t="shared" si="34"/>
        <v>0</v>
      </c>
      <c r="W67" s="22">
        <v>0</v>
      </c>
      <c r="X67" s="22">
        <v>0</v>
      </c>
      <c r="Y67" s="26">
        <v>0</v>
      </c>
      <c r="Z67" s="66">
        <f t="shared" si="36"/>
        <v>0</v>
      </c>
      <c r="AA67" s="27">
        <v>0</v>
      </c>
      <c r="AB67" s="27">
        <v>72</v>
      </c>
      <c r="AC67" s="27">
        <v>0</v>
      </c>
      <c r="AD67" s="29">
        <v>0</v>
      </c>
      <c r="AE67" s="65">
        <f t="shared" si="16"/>
        <v>72</v>
      </c>
      <c r="AF67" s="27">
        <v>0</v>
      </c>
      <c r="AG67" s="27">
        <v>0</v>
      </c>
      <c r="AH67" s="27">
        <v>0</v>
      </c>
      <c r="AI67" s="26">
        <v>0</v>
      </c>
      <c r="AJ67" s="65">
        <f t="shared" si="17"/>
        <v>0</v>
      </c>
      <c r="AK67" s="27"/>
      <c r="AL67" s="27"/>
      <c r="AM67" s="27"/>
      <c r="AN67" s="26">
        <v>0</v>
      </c>
      <c r="AO67" s="65">
        <f t="shared" si="19"/>
        <v>0</v>
      </c>
      <c r="AP67" s="27"/>
      <c r="AQ67" s="27"/>
      <c r="AR67" s="27"/>
      <c r="AS67" s="26">
        <v>0</v>
      </c>
      <c r="AT67" s="65">
        <f t="shared" si="20"/>
        <v>0</v>
      </c>
      <c r="AU67" s="27"/>
      <c r="AV67" s="27"/>
      <c r="AW67" s="27"/>
      <c r="AX67" s="26">
        <v>0</v>
      </c>
      <c r="AY67" s="65">
        <f t="shared" si="21"/>
        <v>0</v>
      </c>
      <c r="AZ67" s="27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4"/>
        <v>0</v>
      </c>
      <c r="G68" s="24">
        <f t="shared" si="25"/>
        <v>0</v>
      </c>
      <c r="H68" s="22"/>
      <c r="I68" s="22"/>
      <c r="J68" s="24"/>
      <c r="K68" s="65">
        <f t="shared" si="27"/>
        <v>0</v>
      </c>
      <c r="L68" s="22">
        <f t="shared" si="28"/>
        <v>0</v>
      </c>
      <c r="M68" s="22">
        <v>0</v>
      </c>
      <c r="N68" s="22"/>
      <c r="O68" s="26">
        <v>0</v>
      </c>
      <c r="P68" s="65">
        <f t="shared" si="30"/>
        <v>0</v>
      </c>
      <c r="Q68" s="22">
        <f t="shared" si="31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3"/>
        <v>203.28</v>
      </c>
      <c r="V68" s="22">
        <f t="shared" si="34"/>
        <v>24</v>
      </c>
      <c r="W68" s="22">
        <f>24+24+24+107.616+18</f>
        <v>197.61599999999999</v>
      </c>
      <c r="X68" s="22">
        <v>0</v>
      </c>
      <c r="Y68" s="26">
        <f>AM101</f>
        <v>22.8</v>
      </c>
      <c r="Z68" s="66">
        <f t="shared" si="36"/>
        <v>198.81599999999997</v>
      </c>
      <c r="AA68" s="22">
        <v>0</v>
      </c>
      <c r="AB68" s="22">
        <f>52.65+72</f>
        <v>124.65</v>
      </c>
      <c r="AC68" s="22">
        <v>0</v>
      </c>
      <c r="AD68" s="29">
        <f>AU101</f>
        <v>24</v>
      </c>
      <c r="AE68" s="65">
        <f t="shared" si="16"/>
        <v>100.65</v>
      </c>
      <c r="AF68" s="22">
        <v>0</v>
      </c>
      <c r="AG68" s="22">
        <f>163.2+84</f>
        <v>247.2</v>
      </c>
      <c r="AH68" s="22">
        <v>0</v>
      </c>
      <c r="AI68" s="26">
        <f>BC101</f>
        <v>110.4</v>
      </c>
      <c r="AJ68" s="65">
        <f>AF68+AG68+AH68-AI68</f>
        <v>136.79999999999998</v>
      </c>
      <c r="AK68" s="22"/>
      <c r="AL68" s="22"/>
      <c r="AM68" s="22"/>
      <c r="AN68" s="26">
        <f>BK101</f>
        <v>0</v>
      </c>
      <c r="AO68" s="65">
        <f t="shared" si="19"/>
        <v>0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26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2"/>
      <c r="BF68" s="22"/>
      <c r="BG68" s="22"/>
      <c r="BH68" s="26">
        <f>CQ101</f>
        <v>0</v>
      </c>
      <c r="BI68" s="65">
        <f t="shared" si="23"/>
        <v>0</v>
      </c>
    </row>
    <row r="69" spans="1:95">
      <c r="A69" s="6" t="s">
        <v>35</v>
      </c>
      <c r="B69" s="22"/>
      <c r="C69" s="22"/>
      <c r="D69" s="22"/>
      <c r="E69" s="24"/>
      <c r="F69" s="65">
        <f t="shared" si="24"/>
        <v>0</v>
      </c>
      <c r="G69" s="24">
        <f t="shared" si="25"/>
        <v>0</v>
      </c>
      <c r="H69" s="22">
        <v>12.96</v>
      </c>
      <c r="I69" s="22">
        <v>0</v>
      </c>
      <c r="J69" s="24"/>
      <c r="K69" s="65">
        <f t="shared" si="27"/>
        <v>12.96</v>
      </c>
      <c r="L69" s="22">
        <f t="shared" si="28"/>
        <v>0</v>
      </c>
      <c r="M69" s="22">
        <v>0</v>
      </c>
      <c r="N69" s="22"/>
      <c r="O69" s="26">
        <v>0</v>
      </c>
      <c r="P69" s="65">
        <f t="shared" si="30"/>
        <v>0</v>
      </c>
      <c r="Q69" s="22">
        <f t="shared" si="31"/>
        <v>0</v>
      </c>
      <c r="R69" s="22">
        <v>0</v>
      </c>
      <c r="S69" s="22">
        <v>0</v>
      </c>
      <c r="T69" s="26">
        <v>0</v>
      </c>
      <c r="U69" s="66">
        <f t="shared" si="33"/>
        <v>0</v>
      </c>
      <c r="V69" s="22">
        <f t="shared" si="34"/>
        <v>0</v>
      </c>
      <c r="W69" s="22">
        <v>48</v>
      </c>
      <c r="X69" s="22">
        <v>0</v>
      </c>
      <c r="Y69" s="26">
        <v>0</v>
      </c>
      <c r="Z69" s="66">
        <f t="shared" si="36"/>
        <v>48</v>
      </c>
      <c r="AA69" s="22">
        <v>0</v>
      </c>
      <c r="AB69" s="22">
        <v>49.47</v>
      </c>
      <c r="AC69" s="22">
        <v>0</v>
      </c>
      <c r="AD69" s="29">
        <f t="shared" si="37"/>
        <v>0</v>
      </c>
      <c r="AE69" s="65">
        <f t="shared" si="16"/>
        <v>49.47</v>
      </c>
      <c r="AF69" s="22">
        <v>0</v>
      </c>
      <c r="AG69" s="22">
        <v>13.68</v>
      </c>
      <c r="AH69" s="22">
        <v>0</v>
      </c>
      <c r="AI69" s="26">
        <f t="shared" si="38"/>
        <v>0</v>
      </c>
      <c r="AJ69" s="65">
        <f t="shared" si="17"/>
        <v>13.68</v>
      </c>
      <c r="AK69" s="22"/>
      <c r="AL69" s="22"/>
      <c r="AM69" s="22"/>
      <c r="AN69" s="26">
        <v>0</v>
      </c>
      <c r="AO69" s="65">
        <f t="shared" si="19"/>
        <v>0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26">
        <f>BX101</f>
        <v>0.2</v>
      </c>
      <c r="AY69" s="65">
        <f t="shared" si="21"/>
        <v>-0.2</v>
      </c>
      <c r="AZ69" s="22"/>
      <c r="BA69" s="22"/>
      <c r="BB69" s="22"/>
      <c r="BC69" s="26">
        <v>0</v>
      </c>
      <c r="BD69" s="65">
        <f t="shared" si="22"/>
        <v>0</v>
      </c>
      <c r="BE69" s="22"/>
      <c r="BF69" s="22"/>
      <c r="BG69" s="22"/>
      <c r="BH69" s="26">
        <v>0</v>
      </c>
      <c r="BI69" s="65">
        <f t="shared" si="23"/>
        <v>0</v>
      </c>
      <c r="BJ69" s="1"/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4"/>
        <v>0</v>
      </c>
      <c r="G70" s="24">
        <f t="shared" si="25"/>
        <v>0</v>
      </c>
      <c r="H70" s="30">
        <v>13.44</v>
      </c>
      <c r="I70" s="30">
        <v>0</v>
      </c>
      <c r="J70" s="24"/>
      <c r="K70" s="65">
        <f t="shared" si="27"/>
        <v>13.44</v>
      </c>
      <c r="L70" s="22">
        <f t="shared" si="28"/>
        <v>0</v>
      </c>
      <c r="M70" s="30">
        <v>0</v>
      </c>
      <c r="N70" s="30"/>
      <c r="O70" s="26">
        <v>0</v>
      </c>
      <c r="P70" s="65">
        <f t="shared" si="30"/>
        <v>0</v>
      </c>
      <c r="Q70" s="22">
        <f t="shared" si="31"/>
        <v>0</v>
      </c>
      <c r="R70" s="30">
        <v>0</v>
      </c>
      <c r="S70" s="30">
        <v>0</v>
      </c>
      <c r="T70" s="26">
        <v>0</v>
      </c>
      <c r="U70" s="66">
        <f t="shared" si="33"/>
        <v>0</v>
      </c>
      <c r="V70" s="22">
        <f t="shared" si="34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6"/>
        <v>421.92</v>
      </c>
      <c r="AA70" s="22">
        <v>0</v>
      </c>
      <c r="AB70" s="30">
        <v>0</v>
      </c>
      <c r="AC70" s="30">
        <v>0</v>
      </c>
      <c r="AD70" s="29">
        <f t="shared" si="37"/>
        <v>0</v>
      </c>
      <c r="AE70" s="65">
        <f t="shared" si="16"/>
        <v>0</v>
      </c>
      <c r="AF70" s="22">
        <v>0</v>
      </c>
      <c r="AG70" s="30">
        <v>132.63</v>
      </c>
      <c r="AH70" s="30">
        <v>0</v>
      </c>
      <c r="AI70" s="26">
        <f t="shared" si="38"/>
        <v>0</v>
      </c>
      <c r="AJ70" s="65">
        <f t="shared" si="17"/>
        <v>132.63</v>
      </c>
      <c r="AK70" s="22"/>
      <c r="AL70" s="30"/>
      <c r="AM70" s="30"/>
      <c r="AN70" s="26">
        <v>0</v>
      </c>
      <c r="AO70" s="65">
        <f t="shared" si="19"/>
        <v>0</v>
      </c>
      <c r="AP70" s="22"/>
      <c r="AQ70" s="30"/>
      <c r="AR70" s="30"/>
      <c r="AS70" s="26">
        <f t="shared" si="39"/>
        <v>0</v>
      </c>
      <c r="AT70" s="65">
        <f t="shared" si="20"/>
        <v>0</v>
      </c>
      <c r="AU70" s="22"/>
      <c r="AV70" s="30"/>
      <c r="AW70" s="30"/>
      <c r="AX70" s="26">
        <f t="shared" ref="AX70:AX71" si="43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2"/>
      <c r="BF70" s="30"/>
      <c r="BG70" s="30"/>
      <c r="BH70" s="26">
        <v>0</v>
      </c>
      <c r="BI70" s="65">
        <f t="shared" si="23"/>
        <v>0</v>
      </c>
      <c r="BJ70" s="1"/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4"/>
        <v>474.24</v>
      </c>
      <c r="G71" s="24">
        <f t="shared" si="25"/>
        <v>0</v>
      </c>
      <c r="H71" s="30">
        <f>228.44+18.9</f>
        <v>247.34</v>
      </c>
      <c r="I71" s="30">
        <v>0</v>
      </c>
      <c r="J71" s="24"/>
      <c r="K71" s="65">
        <f t="shared" si="27"/>
        <v>247.34</v>
      </c>
      <c r="L71" s="22">
        <f t="shared" si="28"/>
        <v>0</v>
      </c>
      <c r="M71" s="30">
        <v>54.76</v>
      </c>
      <c r="N71" s="30"/>
      <c r="O71" s="26">
        <v>0</v>
      </c>
      <c r="P71" s="65">
        <f t="shared" si="30"/>
        <v>54.76</v>
      </c>
      <c r="Q71" s="22">
        <f t="shared" si="31"/>
        <v>0</v>
      </c>
      <c r="R71" s="30">
        <v>178.17</v>
      </c>
      <c r="S71" s="30">
        <v>0</v>
      </c>
      <c r="T71" s="70">
        <v>0</v>
      </c>
      <c r="U71" s="66">
        <f t="shared" si="33"/>
        <v>178.17</v>
      </c>
      <c r="V71" s="22">
        <f t="shared" si="34"/>
        <v>0</v>
      </c>
      <c r="W71" s="30">
        <v>0</v>
      </c>
      <c r="X71" s="30">
        <v>0</v>
      </c>
      <c r="Y71" s="70">
        <v>0</v>
      </c>
      <c r="Z71" s="66">
        <f t="shared" si="36"/>
        <v>0</v>
      </c>
      <c r="AA71" s="30">
        <v>0</v>
      </c>
      <c r="AB71" s="30">
        <v>0</v>
      </c>
      <c r="AC71" s="30">
        <v>0</v>
      </c>
      <c r="AD71" s="29">
        <f t="shared" si="37"/>
        <v>0</v>
      </c>
      <c r="AE71" s="69">
        <f t="shared" si="16"/>
        <v>0</v>
      </c>
      <c r="AF71" s="30">
        <v>0</v>
      </c>
      <c r="AG71" s="30">
        <v>227.06</v>
      </c>
      <c r="AH71" s="30">
        <v>0</v>
      </c>
      <c r="AI71" s="26">
        <f t="shared" si="38"/>
        <v>0</v>
      </c>
      <c r="AJ71" s="69">
        <f t="shared" si="17"/>
        <v>227.06</v>
      </c>
      <c r="AK71" s="30"/>
      <c r="AL71" s="30"/>
      <c r="AM71" s="30"/>
      <c r="AN71" s="70">
        <v>0</v>
      </c>
      <c r="AO71" s="69">
        <f t="shared" si="19"/>
        <v>0</v>
      </c>
      <c r="AP71" s="30"/>
      <c r="AQ71" s="30"/>
      <c r="AR71" s="30"/>
      <c r="AS71" s="26">
        <f t="shared" si="39"/>
        <v>0</v>
      </c>
      <c r="AT71" s="69">
        <f t="shared" si="20"/>
        <v>0</v>
      </c>
      <c r="AU71" s="30"/>
      <c r="AV71" s="30"/>
      <c r="AW71" s="30"/>
      <c r="AX71" s="26">
        <f t="shared" si="43"/>
        <v>0</v>
      </c>
      <c r="AY71" s="69">
        <f t="shared" si="21"/>
        <v>0</v>
      </c>
      <c r="AZ71" s="30"/>
      <c r="BA71" s="30"/>
      <c r="BB71" s="30"/>
      <c r="BC71" s="26">
        <v>0</v>
      </c>
      <c r="BD71" s="69">
        <f t="shared" si="22"/>
        <v>0</v>
      </c>
      <c r="BE71" s="30"/>
      <c r="BF71" s="30"/>
      <c r="BG71" s="30"/>
      <c r="BH71" s="26">
        <f t="shared" si="42"/>
        <v>0</v>
      </c>
      <c r="BI71" s="69">
        <f t="shared" si="23"/>
        <v>0</v>
      </c>
      <c r="BJ71" s="1"/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4">SUM(R43:R71)</f>
        <v>1893.11</v>
      </c>
      <c r="S72" s="74">
        <f t="shared" si="44"/>
        <v>1038.7599999999998</v>
      </c>
      <c r="T72" s="74">
        <f t="shared" si="44"/>
        <v>2357.1413705583759</v>
      </c>
      <c r="U72" s="77">
        <f t="shared" si="44"/>
        <v>2623.2958375634516</v>
      </c>
      <c r="V72" s="74">
        <f t="shared" si="44"/>
        <v>2357.1413705583759</v>
      </c>
      <c r="W72" s="74">
        <f t="shared" si="44"/>
        <v>2016.0010000000002</v>
      </c>
      <c r="X72" s="74">
        <f t="shared" si="44"/>
        <v>832.31</v>
      </c>
      <c r="Y72" s="74">
        <f t="shared" si="44"/>
        <v>2630.44</v>
      </c>
      <c r="Z72" s="77">
        <f t="shared" si="44"/>
        <v>2575.012370558376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2149.645</v>
      </c>
      <c r="AG72" s="74">
        <f t="shared" ref="AG72:AI72" si="45">SUM(AG43:AG71)</f>
        <v>2187.54</v>
      </c>
      <c r="AH72" s="74">
        <f t="shared" si="45"/>
        <v>411.68000000000006</v>
      </c>
      <c r="AI72" s="74">
        <f t="shared" si="45"/>
        <v>1941.13</v>
      </c>
      <c r="AJ72" s="77">
        <f>SUM(AJ43:AJ71)</f>
        <v>2807.7350000000001</v>
      </c>
      <c r="AK72" s="74">
        <f>SUM(AK43:AK71)</f>
        <v>0</v>
      </c>
      <c r="AL72" s="74">
        <f t="shared" ref="AL72:AM72" si="46">SUM(AL43:AL71)</f>
        <v>0</v>
      </c>
      <c r="AM72" s="74">
        <f t="shared" si="46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47">SUM(AQ43:AQ71)</f>
        <v>0</v>
      </c>
      <c r="AR72" s="74">
        <f t="shared" si="47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48">SUM(AV43:AV71)</f>
        <v>0</v>
      </c>
      <c r="AW72" s="74">
        <f t="shared" si="48"/>
        <v>0</v>
      </c>
      <c r="AX72" s="74">
        <f>SUM(AX43:AX71)</f>
        <v>0.2</v>
      </c>
      <c r="AY72" s="77">
        <f>SUM(AY43:AY71)</f>
        <v>-0.2</v>
      </c>
      <c r="AZ72" s="74">
        <f>SUM(AZ43:AZ71)</f>
        <v>0</v>
      </c>
      <c r="BA72" s="74">
        <f t="shared" ref="BA72:BB72" si="49">SUM(BA43:BA71)</f>
        <v>0</v>
      </c>
      <c r="BB72" s="74">
        <f t="shared" si="49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0">SUM(BF43:BF71)</f>
        <v>0</v>
      </c>
      <c r="BG72" s="74">
        <f t="shared" si="50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73</v>
      </c>
      <c r="U76" s="17"/>
      <c r="V76" s="17"/>
      <c r="W76" s="1"/>
      <c r="Y76" s="19" t="s">
        <v>45</v>
      </c>
      <c r="Z76" s="18"/>
      <c r="AA76" s="18"/>
      <c r="AB76" s="18" t="s">
        <v>74</v>
      </c>
      <c r="AC76" s="17"/>
      <c r="AD76" s="17"/>
      <c r="AE76" s="1"/>
      <c r="AG76" s="19" t="s">
        <v>45</v>
      </c>
      <c r="AH76" s="18"/>
      <c r="AI76" s="18"/>
      <c r="AJ76" s="18" t="s">
        <v>75</v>
      </c>
      <c r="AK76" s="17"/>
      <c r="AL76" s="17"/>
      <c r="AM76" s="1"/>
      <c r="AO76" s="19" t="s">
        <v>45</v>
      </c>
      <c r="AP76" s="18"/>
      <c r="AQ76" s="18"/>
      <c r="AR76" s="18" t="s">
        <v>76</v>
      </c>
      <c r="AS76" s="17"/>
      <c r="AT76" s="17"/>
      <c r="AU76" s="1"/>
      <c r="AW76" s="19" t="s">
        <v>45</v>
      </c>
      <c r="AX76" s="18"/>
      <c r="AY76" s="18"/>
      <c r="AZ76" s="18" t="s">
        <v>77</v>
      </c>
      <c r="BA76" s="17"/>
      <c r="BB76" s="17"/>
      <c r="BC76" s="1"/>
      <c r="BE76" s="19" t="s">
        <v>45</v>
      </c>
      <c r="BF76" s="18"/>
      <c r="BG76" s="18"/>
      <c r="BH76" s="18" t="s">
        <v>78</v>
      </c>
      <c r="BI76" s="17"/>
      <c r="BJ76" s="17"/>
      <c r="BK76" s="1"/>
      <c r="BM76" s="19" t="s">
        <v>45</v>
      </c>
      <c r="BN76" s="18"/>
      <c r="BO76" s="18"/>
      <c r="BP76" s="18" t="s">
        <v>79</v>
      </c>
      <c r="BQ76" s="17"/>
      <c r="BR76" s="17"/>
      <c r="BS76" s="1"/>
      <c r="BU76" s="19" t="s">
        <v>45</v>
      </c>
      <c r="BV76" s="18"/>
      <c r="BW76" s="18"/>
      <c r="BX76" s="18" t="s">
        <v>80</v>
      </c>
      <c r="BY76" s="17"/>
      <c r="BZ76" s="17"/>
      <c r="CA76" s="1"/>
      <c r="CC76" s="19" t="s">
        <v>45</v>
      </c>
      <c r="CD76" s="18"/>
      <c r="CE76" s="18"/>
      <c r="CF76" s="18" t="s">
        <v>81</v>
      </c>
      <c r="CG76" s="17"/>
      <c r="CH76" s="17"/>
      <c r="CI76" s="1"/>
      <c r="CK76" s="19" t="s">
        <v>45</v>
      </c>
      <c r="CL76" s="18"/>
      <c r="CM76" s="18"/>
      <c r="CN76" s="18" t="s">
        <v>82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71</v>
      </c>
      <c r="D77" s="84"/>
      <c r="E77" s="84" t="s">
        <v>48</v>
      </c>
      <c r="F77" s="86" t="s">
        <v>94</v>
      </c>
      <c r="G77" s="87" t="s">
        <v>95</v>
      </c>
      <c r="H77" s="85"/>
      <c r="I77" s="88"/>
      <c r="J77" s="84" t="s">
        <v>54</v>
      </c>
      <c r="K77" s="85" t="s">
        <v>71</v>
      </c>
      <c r="L77" s="84"/>
      <c r="M77" s="84" t="s">
        <v>48</v>
      </c>
      <c r="N77" s="86" t="s">
        <v>94</v>
      </c>
      <c r="O77" s="87" t="s">
        <v>95</v>
      </c>
      <c r="P77" s="85"/>
      <c r="Q77" s="88"/>
      <c r="R77" s="84" t="s">
        <v>54</v>
      </c>
      <c r="S77" s="85" t="s">
        <v>71</v>
      </c>
      <c r="T77" s="84"/>
      <c r="U77" s="84" t="s">
        <v>48</v>
      </c>
      <c r="V77" s="86" t="s">
        <v>94</v>
      </c>
      <c r="W77" s="87" t="s">
        <v>95</v>
      </c>
      <c r="X77" s="85"/>
      <c r="Y77" s="88"/>
      <c r="Z77" s="84" t="s">
        <v>54</v>
      </c>
      <c r="AA77" s="85" t="s">
        <v>71</v>
      </c>
      <c r="AB77" s="84"/>
      <c r="AC77" s="84" t="s">
        <v>48</v>
      </c>
      <c r="AD77" s="86" t="s">
        <v>94</v>
      </c>
      <c r="AE77" s="87" t="s">
        <v>95</v>
      </c>
      <c r="AF77" s="85"/>
      <c r="AG77" s="88"/>
      <c r="AH77" s="84" t="s">
        <v>54</v>
      </c>
      <c r="AI77" s="85" t="s">
        <v>97</v>
      </c>
      <c r="AJ77" s="84"/>
      <c r="AK77" s="84" t="s">
        <v>48</v>
      </c>
      <c r="AL77" s="86" t="s">
        <v>94</v>
      </c>
      <c r="AM77" s="87" t="s">
        <v>95</v>
      </c>
      <c r="AN77" s="85"/>
      <c r="AO77" s="88"/>
      <c r="AP77" s="84" t="s">
        <v>54</v>
      </c>
      <c r="AQ77" s="85" t="s">
        <v>71</v>
      </c>
      <c r="AR77" s="84"/>
      <c r="AS77" s="84" t="s">
        <v>48</v>
      </c>
      <c r="AT77" s="86" t="s">
        <v>94</v>
      </c>
      <c r="AU77" s="87" t="s">
        <v>95</v>
      </c>
      <c r="AV77" s="85"/>
      <c r="AW77" s="88"/>
      <c r="AX77" s="84" t="s">
        <v>54</v>
      </c>
      <c r="AY77" s="85" t="s">
        <v>71</v>
      </c>
      <c r="AZ77" s="84"/>
      <c r="BA77" s="84" t="s">
        <v>48</v>
      </c>
      <c r="BB77" s="86" t="s">
        <v>94</v>
      </c>
      <c r="BC77" s="87" t="s">
        <v>95</v>
      </c>
      <c r="BD77" s="85"/>
      <c r="BE77" s="88"/>
      <c r="BF77" s="84" t="s">
        <v>54</v>
      </c>
      <c r="BG77" s="85" t="s">
        <v>71</v>
      </c>
      <c r="BH77" s="84"/>
      <c r="BI77" s="84" t="s">
        <v>48</v>
      </c>
      <c r="BJ77" s="86" t="s">
        <v>94</v>
      </c>
      <c r="BK77" s="87" t="s">
        <v>95</v>
      </c>
      <c r="BM77" s="88"/>
      <c r="BN77" s="84" t="s">
        <v>54</v>
      </c>
      <c r="BO77" s="85" t="s">
        <v>71</v>
      </c>
      <c r="BP77" s="84"/>
      <c r="BQ77" s="84" t="s">
        <v>48</v>
      </c>
      <c r="BR77" s="86" t="s">
        <v>94</v>
      </c>
      <c r="BS77" s="87" t="s">
        <v>95</v>
      </c>
      <c r="BU77" s="88"/>
      <c r="BV77" s="84" t="s">
        <v>54</v>
      </c>
      <c r="BW77" s="85" t="s">
        <v>71</v>
      </c>
      <c r="BX77" s="84"/>
      <c r="BY77" s="84" t="s">
        <v>48</v>
      </c>
      <c r="BZ77" s="86" t="s">
        <v>94</v>
      </c>
      <c r="CA77" s="87" t="s">
        <v>95</v>
      </c>
      <c r="CC77" s="88"/>
      <c r="CD77" s="84" t="s">
        <v>54</v>
      </c>
      <c r="CE77" s="85" t="s">
        <v>71</v>
      </c>
      <c r="CF77" s="84"/>
      <c r="CG77" s="84" t="s">
        <v>48</v>
      </c>
      <c r="CH77" s="86" t="s">
        <v>94</v>
      </c>
      <c r="CI77" s="87" t="s">
        <v>95</v>
      </c>
      <c r="CK77" s="88"/>
      <c r="CL77" s="84" t="s">
        <v>54</v>
      </c>
      <c r="CM77" s="85" t="s">
        <v>71</v>
      </c>
      <c r="CN77" s="84"/>
      <c r="CO77" s="84" t="s">
        <v>48</v>
      </c>
      <c r="CP77" s="86" t="s">
        <v>94</v>
      </c>
      <c r="CQ77" s="87" t="s">
        <v>95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1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1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1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99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1" si="56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>
        <v>138</v>
      </c>
      <c r="AY78" s="16">
        <v>384</v>
      </c>
      <c r="AZ78" s="16">
        <v>0.7</v>
      </c>
      <c r="BA78" s="16">
        <f t="shared" ref="BA78:BA101" si="57">AX78*AZ78</f>
        <v>96.6</v>
      </c>
      <c r="BB78" s="20">
        <f>AY78*AZ78</f>
        <v>268.79999999999995</v>
      </c>
      <c r="BC78" s="16">
        <f>BA78+BB78</f>
        <v>365.4</v>
      </c>
      <c r="BD78" s="1" t="s">
        <v>120</v>
      </c>
      <c r="BE78" s="20" t="s">
        <v>6</v>
      </c>
      <c r="BF78" s="16"/>
      <c r="BG78" s="16"/>
      <c r="BH78" s="16">
        <v>0.7</v>
      </c>
      <c r="BI78" s="16">
        <f t="shared" ref="BI78:BI101" si="58">BF78*BH78</f>
        <v>0</v>
      </c>
      <c r="BJ78" s="20">
        <f>BG78*BH78</f>
        <v>0</v>
      </c>
      <c r="BK78" s="16">
        <f>BI78+BJ78</f>
        <v>0</v>
      </c>
      <c r="BL78" s="1" t="s">
        <v>126</v>
      </c>
      <c r="BM78" s="20" t="s">
        <v>6</v>
      </c>
      <c r="BN78" s="16"/>
      <c r="BO78" s="16"/>
      <c r="BP78" s="16">
        <v>0.7</v>
      </c>
      <c r="BQ78" s="16">
        <f t="shared" ref="BQ78:BQ101" si="59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0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1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1" si="63">E79+F79</f>
        <v>434</v>
      </c>
      <c r="H79" s="1" t="s">
        <v>96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96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1" si="64">U79+V79</f>
        <v>760</v>
      </c>
      <c r="X79" s="1" t="s">
        <v>83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85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99" si="66">AK79+AL79</f>
        <v>764</v>
      </c>
      <c r="AN79" s="1" t="s">
        <v>108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6"/>
        <v>126</v>
      </c>
      <c r="AT79" s="20">
        <f>AQ79*AR79</f>
        <v>344</v>
      </c>
      <c r="AU79" s="16">
        <f t="shared" ref="AU79:AU101" si="67">AS79+AT79</f>
        <v>470</v>
      </c>
      <c r="AV79" s="1" t="s">
        <v>114</v>
      </c>
      <c r="AW79" s="20" t="s">
        <v>7</v>
      </c>
      <c r="AX79" s="16">
        <v>99</v>
      </c>
      <c r="AY79" s="16">
        <v>0</v>
      </c>
      <c r="AZ79" s="16">
        <v>1</v>
      </c>
      <c r="BA79" s="16">
        <f t="shared" si="57"/>
        <v>99</v>
      </c>
      <c r="BB79" s="20">
        <f>AY79*AZ79</f>
        <v>0</v>
      </c>
      <c r="BC79" s="16">
        <f t="shared" ref="BC79:BC101" si="68">BA79+BB79</f>
        <v>99</v>
      </c>
      <c r="BE79" s="20" t="s">
        <v>7</v>
      </c>
      <c r="BF79" s="16"/>
      <c r="BG79" s="16"/>
      <c r="BH79" s="16">
        <v>1</v>
      </c>
      <c r="BI79" s="16">
        <f t="shared" si="58"/>
        <v>0</v>
      </c>
      <c r="BJ79" s="20">
        <f>BG79*BH79</f>
        <v>0</v>
      </c>
      <c r="BK79" s="16">
        <f t="shared" ref="BK79:BK101" si="69">BI79+BJ79</f>
        <v>0</v>
      </c>
      <c r="BM79" s="20" t="s">
        <v>7</v>
      </c>
      <c r="BN79" s="16"/>
      <c r="BO79" s="16"/>
      <c r="BP79" s="16">
        <v>1</v>
      </c>
      <c r="BQ79" s="16">
        <f t="shared" si="59"/>
        <v>0</v>
      </c>
      <c r="BR79" s="20">
        <f>BO79*BP79</f>
        <v>0</v>
      </c>
      <c r="BS79" s="16">
        <f t="shared" ref="BS79:BS101" si="70">BQ79+BR79</f>
        <v>0</v>
      </c>
      <c r="BU79" s="20" t="s">
        <v>7</v>
      </c>
      <c r="BV79" s="16"/>
      <c r="BW79" s="16"/>
      <c r="BX79" s="16">
        <v>1</v>
      </c>
      <c r="BY79" s="16">
        <f t="shared" si="60"/>
        <v>0</v>
      </c>
      <c r="BZ79" s="20">
        <f>BW79*BX79</f>
        <v>0</v>
      </c>
      <c r="CA79" s="16">
        <f t="shared" ref="CA79:CA101" si="71">BY79+BZ79</f>
        <v>0</v>
      </c>
      <c r="CC79" s="20" t="s">
        <v>7</v>
      </c>
      <c r="CD79" s="16"/>
      <c r="CE79" s="16"/>
      <c r="CF79" s="16">
        <v>1</v>
      </c>
      <c r="CG79" s="16">
        <f t="shared" si="61"/>
        <v>0</v>
      </c>
      <c r="CH79" s="20">
        <f>CE79*CF79</f>
        <v>0</v>
      </c>
      <c r="CI79" s="16">
        <f t="shared" ref="CI79:CI101" si="72">CG79+CH79</f>
        <v>0</v>
      </c>
      <c r="CK79" s="20" t="s">
        <v>7</v>
      </c>
      <c r="CL79" s="16"/>
      <c r="CM79" s="16"/>
      <c r="CN79" s="16">
        <v>1</v>
      </c>
      <c r="CO79" s="16">
        <f t="shared" si="62"/>
        <v>0</v>
      </c>
      <c r="CP79" s="20">
        <f>CM79*CN79</f>
        <v>0</v>
      </c>
      <c r="CQ79" s="16">
        <f t="shared" ref="CQ79:CQ101" si="73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1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91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1" si="75">S80*T80</f>
        <v>448.5</v>
      </c>
      <c r="W80" s="89">
        <f t="shared" si="64"/>
        <v>631.5</v>
      </c>
      <c r="X80" s="1" t="s">
        <v>92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93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99" si="77">AI80*AJ80</f>
        <v>170</v>
      </c>
      <c r="AM80" s="16">
        <f t="shared" si="66"/>
        <v>422</v>
      </c>
      <c r="AN80" s="1" t="s">
        <v>109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6"/>
        <v>244</v>
      </c>
      <c r="AT80" s="20">
        <f t="shared" ref="AT80:AT101" si="78">AQ80*AR80</f>
        <v>70</v>
      </c>
      <c r="AU80" s="16">
        <f t="shared" si="67"/>
        <v>314</v>
      </c>
      <c r="AV80" s="1" t="s">
        <v>115</v>
      </c>
      <c r="AW80" s="20" t="s">
        <v>8</v>
      </c>
      <c r="AX80" s="16">
        <v>154</v>
      </c>
      <c r="AY80" s="16">
        <v>148</v>
      </c>
      <c r="AZ80" s="16">
        <v>0.5</v>
      </c>
      <c r="BA80" s="16">
        <f t="shared" si="57"/>
        <v>77</v>
      </c>
      <c r="BB80" s="20">
        <f t="shared" ref="BB80:BB101" si="79">AY80*AZ80</f>
        <v>74</v>
      </c>
      <c r="BC80" s="16">
        <f t="shared" si="68"/>
        <v>151</v>
      </c>
      <c r="BE80" s="20" t="s">
        <v>8</v>
      </c>
      <c r="BF80" s="16"/>
      <c r="BG80" s="16"/>
      <c r="BH80" s="16">
        <v>0.5</v>
      </c>
      <c r="BI80" s="16">
        <f t="shared" si="58"/>
        <v>0</v>
      </c>
      <c r="BJ80" s="20">
        <f t="shared" ref="BJ80:BJ101" si="80">BG80*BH80</f>
        <v>0</v>
      </c>
      <c r="BK80" s="16">
        <f t="shared" si="69"/>
        <v>0</v>
      </c>
      <c r="BL80" s="1" t="s">
        <v>127</v>
      </c>
      <c r="BM80" s="20" t="s">
        <v>8</v>
      </c>
      <c r="BN80" s="16"/>
      <c r="BO80" s="16"/>
      <c r="BP80" s="16">
        <v>0.5</v>
      </c>
      <c r="BQ80" s="16">
        <f t="shared" si="59"/>
        <v>0</v>
      </c>
      <c r="BR80" s="20">
        <f t="shared" ref="BR80:BR101" si="81">BO80*BP80</f>
        <v>0</v>
      </c>
      <c r="BS80" s="16">
        <f t="shared" si="70"/>
        <v>0</v>
      </c>
      <c r="BU80" s="20" t="s">
        <v>8</v>
      </c>
      <c r="BV80" s="16"/>
      <c r="BW80" s="16"/>
      <c r="BX80" s="16">
        <v>0.5</v>
      </c>
      <c r="BY80" s="16">
        <f t="shared" si="60"/>
        <v>0</v>
      </c>
      <c r="BZ80" s="20">
        <f t="shared" ref="BZ80:BZ101" si="82">BW80*BX80</f>
        <v>0</v>
      </c>
      <c r="CA80" s="16">
        <f t="shared" si="71"/>
        <v>0</v>
      </c>
      <c r="CC80" s="20" t="s">
        <v>8</v>
      </c>
      <c r="CD80" s="16"/>
      <c r="CE80" s="16"/>
      <c r="CF80" s="16">
        <v>0.5</v>
      </c>
      <c r="CG80" s="16">
        <f t="shared" si="61"/>
        <v>0</v>
      </c>
      <c r="CH80" s="20">
        <f t="shared" ref="CH80:CH101" si="83">CE80*CF80</f>
        <v>0</v>
      </c>
      <c r="CI80" s="16">
        <f t="shared" si="72"/>
        <v>0</v>
      </c>
      <c r="CK80" s="20" t="s">
        <v>8</v>
      </c>
      <c r="CL80" s="16"/>
      <c r="CM80" s="16"/>
      <c r="CN80" s="16">
        <v>0.5</v>
      </c>
      <c r="CO80" s="16">
        <f t="shared" si="62"/>
        <v>0</v>
      </c>
      <c r="CP80" s="20">
        <f t="shared" ref="CP80:CP101" si="84">CM80*CN80</f>
        <v>0</v>
      </c>
      <c r="CQ80" s="16">
        <f t="shared" si="73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1" si="85">K81*L81</f>
        <v>0</v>
      </c>
      <c r="O81" s="89">
        <f t="shared" ref="O81:O101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N81" s="1" t="s">
        <v>110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>
        <v>0</v>
      </c>
      <c r="AY81" s="16">
        <v>130</v>
      </c>
      <c r="AZ81" s="16">
        <v>0.59</v>
      </c>
      <c r="BA81" s="16">
        <f t="shared" si="57"/>
        <v>0</v>
      </c>
      <c r="BB81" s="20">
        <f t="shared" si="79"/>
        <v>76.7</v>
      </c>
      <c r="BC81" s="16">
        <f t="shared" si="68"/>
        <v>76.7</v>
      </c>
      <c r="BD81" s="1" t="s">
        <v>121</v>
      </c>
      <c r="BE81" s="20" t="s">
        <v>9</v>
      </c>
      <c r="BF81" s="16"/>
      <c r="BG81" s="16"/>
      <c r="BH81" s="16">
        <v>0.59</v>
      </c>
      <c r="BI81" s="16">
        <f t="shared" si="58"/>
        <v>0</v>
      </c>
      <c r="BJ81" s="20">
        <f t="shared" si="80"/>
        <v>0</v>
      </c>
      <c r="BK81" s="16">
        <f t="shared" si="69"/>
        <v>0</v>
      </c>
      <c r="BL81" s="1" t="s">
        <v>128</v>
      </c>
      <c r="BM81" s="20" t="s">
        <v>9</v>
      </c>
      <c r="BN81" s="16"/>
      <c r="BO81" s="16"/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/>
      <c r="BW81" s="16"/>
      <c r="BX81" s="16">
        <v>0.59</v>
      </c>
      <c r="BY81" s="16">
        <f t="shared" si="60"/>
        <v>0</v>
      </c>
      <c r="BZ81" s="20">
        <f t="shared" si="82"/>
        <v>0</v>
      </c>
      <c r="CA81" s="16">
        <f t="shared" si="71"/>
        <v>0</v>
      </c>
      <c r="CC81" s="20" t="s">
        <v>9</v>
      </c>
      <c r="CD81" s="16"/>
      <c r="CE81" s="16"/>
      <c r="CF81" s="16">
        <v>0.59</v>
      </c>
      <c r="CG81" s="16">
        <f t="shared" si="61"/>
        <v>0</v>
      </c>
      <c r="CH81" s="20">
        <f t="shared" si="83"/>
        <v>0</v>
      </c>
      <c r="CI81" s="16">
        <f t="shared" si="72"/>
        <v>0</v>
      </c>
      <c r="CK81" s="20" t="s">
        <v>9</v>
      </c>
      <c r="CL81" s="16"/>
      <c r="CM81" s="16"/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>
        <v>0</v>
      </c>
      <c r="AY82" s="16">
        <v>0</v>
      </c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/>
      <c r="BG82" s="16"/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/>
      <c r="BO82" s="16"/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/>
      <c r="BW82" s="16"/>
      <c r="BX82" s="16">
        <v>0.15</v>
      </c>
      <c r="BY82" s="16">
        <f t="shared" si="60"/>
        <v>0</v>
      </c>
      <c r="BZ82" s="20">
        <f t="shared" si="82"/>
        <v>0</v>
      </c>
      <c r="CA82" s="16">
        <f t="shared" si="71"/>
        <v>0</v>
      </c>
      <c r="CC82" s="20" t="s">
        <v>10</v>
      </c>
      <c r="CD82" s="16"/>
      <c r="CE82" s="16"/>
      <c r="CF82" s="16">
        <v>0.15</v>
      </c>
      <c r="CG82" s="16">
        <f t="shared" si="61"/>
        <v>0</v>
      </c>
      <c r="CH82" s="20">
        <f t="shared" si="83"/>
        <v>0</v>
      </c>
      <c r="CI82" s="16">
        <f t="shared" si="72"/>
        <v>0</v>
      </c>
      <c r="CK82" s="20" t="s">
        <v>10</v>
      </c>
      <c r="CL82" s="16"/>
      <c r="CM82" s="16"/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6"/>
        <v>86</v>
      </c>
      <c r="AT83" s="20">
        <f t="shared" si="78"/>
        <v>0</v>
      </c>
      <c r="AU83" s="16">
        <f t="shared" si="67"/>
        <v>86</v>
      </c>
      <c r="AW83" s="20" t="s">
        <v>11</v>
      </c>
      <c r="AX83" s="16">
        <v>99</v>
      </c>
      <c r="AY83" s="16">
        <v>0</v>
      </c>
      <c r="AZ83" s="16">
        <v>1</v>
      </c>
      <c r="BA83" s="16">
        <f t="shared" si="57"/>
        <v>99</v>
      </c>
      <c r="BB83" s="20">
        <f t="shared" si="79"/>
        <v>0</v>
      </c>
      <c r="BC83" s="16">
        <f t="shared" si="68"/>
        <v>99</v>
      </c>
      <c r="BE83" s="20" t="s">
        <v>11</v>
      </c>
      <c r="BF83" s="16"/>
      <c r="BG83" s="16"/>
      <c r="BH83" s="16">
        <v>1</v>
      </c>
      <c r="BI83" s="16">
        <f t="shared" si="58"/>
        <v>0</v>
      </c>
      <c r="BJ83" s="20">
        <f t="shared" si="80"/>
        <v>0</v>
      </c>
      <c r="BK83" s="16">
        <f t="shared" si="69"/>
        <v>0</v>
      </c>
      <c r="BM83" s="20" t="s">
        <v>11</v>
      </c>
      <c r="BN83" s="16"/>
      <c r="BO83" s="16"/>
      <c r="BP83" s="16">
        <v>1</v>
      </c>
      <c r="BQ83" s="16">
        <f t="shared" si="59"/>
        <v>0</v>
      </c>
      <c r="BR83" s="20">
        <f t="shared" si="81"/>
        <v>0</v>
      </c>
      <c r="BS83" s="16">
        <f t="shared" si="70"/>
        <v>0</v>
      </c>
      <c r="BU83" s="20" t="s">
        <v>11</v>
      </c>
      <c r="BV83" s="16"/>
      <c r="BW83" s="16"/>
      <c r="BX83" s="16">
        <v>1</v>
      </c>
      <c r="BY83" s="16">
        <f t="shared" si="60"/>
        <v>0</v>
      </c>
      <c r="BZ83" s="20">
        <f t="shared" si="82"/>
        <v>0</v>
      </c>
      <c r="CA83" s="16">
        <f t="shared" si="71"/>
        <v>0</v>
      </c>
      <c r="CC83" s="20" t="s">
        <v>11</v>
      </c>
      <c r="CD83" s="16"/>
      <c r="CE83" s="16"/>
      <c r="CF83" s="16">
        <v>1</v>
      </c>
      <c r="CG83" s="16">
        <f t="shared" si="61"/>
        <v>0</v>
      </c>
      <c r="CH83" s="20">
        <f t="shared" si="83"/>
        <v>0</v>
      </c>
      <c r="CI83" s="16">
        <f t="shared" si="72"/>
        <v>0</v>
      </c>
      <c r="CK83" s="20" t="s">
        <v>11</v>
      </c>
      <c r="CL83" s="16"/>
      <c r="CM83" s="16"/>
      <c r="CN83" s="16">
        <v>1</v>
      </c>
      <c r="CO83" s="16">
        <f t="shared" si="62"/>
        <v>0</v>
      </c>
      <c r="CP83" s="20">
        <f t="shared" si="84"/>
        <v>0</v>
      </c>
      <c r="CQ83" s="16">
        <f t="shared" si="73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6"/>
        <v>98</v>
      </c>
      <c r="AT84" s="20">
        <f t="shared" si="78"/>
        <v>0</v>
      </c>
      <c r="AU84" s="16">
        <f t="shared" si="67"/>
        <v>98</v>
      </c>
      <c r="AW84" s="20" t="s">
        <v>12</v>
      </c>
      <c r="AX84" s="16">
        <v>17</v>
      </c>
      <c r="AY84" s="16">
        <v>0</v>
      </c>
      <c r="AZ84" s="16">
        <v>1</v>
      </c>
      <c r="BA84" s="16">
        <f t="shared" si="57"/>
        <v>17</v>
      </c>
      <c r="BB84" s="20">
        <f t="shared" si="79"/>
        <v>0</v>
      </c>
      <c r="BC84" s="16">
        <f t="shared" si="68"/>
        <v>17</v>
      </c>
      <c r="BE84" s="20" t="s">
        <v>12</v>
      </c>
      <c r="BF84" s="16"/>
      <c r="BG84" s="16"/>
      <c r="BH84" s="16">
        <v>1</v>
      </c>
      <c r="BI84" s="16">
        <f t="shared" si="58"/>
        <v>0</v>
      </c>
      <c r="BJ84" s="20">
        <f t="shared" si="80"/>
        <v>0</v>
      </c>
      <c r="BK84" s="16">
        <f t="shared" si="69"/>
        <v>0</v>
      </c>
      <c r="BM84" s="20" t="s">
        <v>12</v>
      </c>
      <c r="BN84" s="16"/>
      <c r="BO84" s="16"/>
      <c r="BP84" s="16">
        <v>1</v>
      </c>
      <c r="BQ84" s="16">
        <f t="shared" si="59"/>
        <v>0</v>
      </c>
      <c r="BR84" s="20">
        <f t="shared" si="81"/>
        <v>0</v>
      </c>
      <c r="BS84" s="16">
        <f t="shared" si="70"/>
        <v>0</v>
      </c>
      <c r="BU84" s="20" t="s">
        <v>12</v>
      </c>
      <c r="BV84" s="16"/>
      <c r="BW84" s="16"/>
      <c r="BX84" s="16">
        <v>1</v>
      </c>
      <c r="BY84" s="16">
        <f t="shared" si="60"/>
        <v>0</v>
      </c>
      <c r="BZ84" s="20">
        <f t="shared" si="82"/>
        <v>0</v>
      </c>
      <c r="CA84" s="16">
        <f t="shared" si="71"/>
        <v>0</v>
      </c>
      <c r="CC84" s="20" t="s">
        <v>12</v>
      </c>
      <c r="CD84" s="16"/>
      <c r="CE84" s="16"/>
      <c r="CF84" s="16">
        <v>1</v>
      </c>
      <c r="CG84" s="16">
        <f t="shared" si="61"/>
        <v>0</v>
      </c>
      <c r="CH84" s="20">
        <f t="shared" si="83"/>
        <v>0</v>
      </c>
      <c r="CI84" s="16">
        <f t="shared" si="72"/>
        <v>0</v>
      </c>
      <c r="CK84" s="20" t="s">
        <v>12</v>
      </c>
      <c r="CL84" s="16"/>
      <c r="CM84" s="16"/>
      <c r="CN84" s="16">
        <v>1</v>
      </c>
      <c r="CO84" s="16">
        <f t="shared" si="62"/>
        <v>0</v>
      </c>
      <c r="CP84" s="20">
        <f t="shared" si="84"/>
        <v>0</v>
      </c>
      <c r="CQ84" s="16">
        <f t="shared" si="73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6"/>
        <v>167.20000000000002</v>
      </c>
      <c r="AT85" s="20">
        <f t="shared" si="78"/>
        <v>34.800000000000004</v>
      </c>
      <c r="AU85" s="16">
        <f t="shared" si="67"/>
        <v>202.00000000000003</v>
      </c>
      <c r="AV85" s="1" t="s">
        <v>116</v>
      </c>
      <c r="AW85" s="20" t="s">
        <v>13</v>
      </c>
      <c r="AX85" s="16">
        <v>496</v>
      </c>
      <c r="AY85" s="16">
        <v>264</v>
      </c>
      <c r="AZ85" s="16">
        <v>0.4</v>
      </c>
      <c r="BA85" s="16">
        <f t="shared" si="57"/>
        <v>198.4</v>
      </c>
      <c r="BB85" s="20">
        <f t="shared" si="79"/>
        <v>105.60000000000001</v>
      </c>
      <c r="BC85" s="16">
        <f t="shared" si="68"/>
        <v>304</v>
      </c>
      <c r="BE85" s="20" t="s">
        <v>13</v>
      </c>
      <c r="BF85" s="16"/>
      <c r="BG85" s="16"/>
      <c r="BH85" s="16">
        <v>0.4</v>
      </c>
      <c r="BI85" s="16">
        <f t="shared" si="58"/>
        <v>0</v>
      </c>
      <c r="BJ85" s="20">
        <f t="shared" si="80"/>
        <v>0</v>
      </c>
      <c r="BK85" s="16">
        <f t="shared" si="69"/>
        <v>0</v>
      </c>
      <c r="BL85" s="1" t="s">
        <v>129</v>
      </c>
      <c r="BM85" s="20" t="s">
        <v>13</v>
      </c>
      <c r="BN85" s="16"/>
      <c r="BO85" s="16"/>
      <c r="BP85" s="16">
        <v>0.4</v>
      </c>
      <c r="BQ85" s="16">
        <f t="shared" si="59"/>
        <v>0</v>
      </c>
      <c r="BR85" s="20">
        <f t="shared" si="81"/>
        <v>0</v>
      </c>
      <c r="BS85" s="16">
        <f t="shared" si="70"/>
        <v>0</v>
      </c>
      <c r="BU85" s="20" t="s">
        <v>13</v>
      </c>
      <c r="BV85" s="16"/>
      <c r="BW85" s="16"/>
      <c r="BX85" s="16">
        <v>0.4</v>
      </c>
      <c r="BY85" s="16">
        <f t="shared" si="60"/>
        <v>0</v>
      </c>
      <c r="BZ85" s="20">
        <f t="shared" si="82"/>
        <v>0</v>
      </c>
      <c r="CA85" s="16">
        <f t="shared" si="71"/>
        <v>0</v>
      </c>
      <c r="CC85" s="20" t="s">
        <v>13</v>
      </c>
      <c r="CD85" s="16"/>
      <c r="CE85" s="16"/>
      <c r="CF85" s="16">
        <v>0.4</v>
      </c>
      <c r="CG85" s="16">
        <f t="shared" si="61"/>
        <v>0</v>
      </c>
      <c r="CH85" s="20">
        <f t="shared" si="83"/>
        <v>0</v>
      </c>
      <c r="CI85" s="16">
        <f t="shared" si="72"/>
        <v>0</v>
      </c>
      <c r="CK85" s="20" t="s">
        <v>13</v>
      </c>
      <c r="CL85" s="16"/>
      <c r="CM85" s="16"/>
      <c r="CN85" s="16">
        <v>0.4</v>
      </c>
      <c r="CO85" s="16">
        <f t="shared" si="62"/>
        <v>0</v>
      </c>
      <c r="CP85" s="20">
        <f t="shared" si="84"/>
        <v>0</v>
      </c>
      <c r="CQ85" s="16">
        <f t="shared" si="73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6"/>
        <v>33.599999999999994</v>
      </c>
      <c r="AT86" s="20">
        <f t="shared" si="78"/>
        <v>0</v>
      </c>
      <c r="AU86" s="16">
        <f t="shared" si="67"/>
        <v>33.599999999999994</v>
      </c>
      <c r="AW86" s="20" t="s">
        <v>14</v>
      </c>
      <c r="AX86" s="16">
        <v>65</v>
      </c>
      <c r="AY86" s="16">
        <v>0</v>
      </c>
      <c r="AZ86" s="16">
        <v>0.7</v>
      </c>
      <c r="BA86" s="16">
        <f t="shared" si="57"/>
        <v>45.5</v>
      </c>
      <c r="BB86" s="20">
        <f t="shared" si="79"/>
        <v>0</v>
      </c>
      <c r="BC86" s="16">
        <f t="shared" si="68"/>
        <v>45.5</v>
      </c>
      <c r="BD86" s="1" t="s">
        <v>122</v>
      </c>
      <c r="BE86" s="20" t="s">
        <v>14</v>
      </c>
      <c r="BF86" s="16"/>
      <c r="BG86" s="16"/>
      <c r="BH86" s="16">
        <v>0.7</v>
      </c>
      <c r="BI86" s="16">
        <f t="shared" si="58"/>
        <v>0</v>
      </c>
      <c r="BJ86" s="20">
        <f t="shared" si="80"/>
        <v>0</v>
      </c>
      <c r="BK86" s="16">
        <f t="shared" si="69"/>
        <v>0</v>
      </c>
      <c r="BM86" s="20" t="s">
        <v>14</v>
      </c>
      <c r="BN86" s="16"/>
      <c r="BO86" s="16"/>
      <c r="BP86" s="16">
        <v>0.7</v>
      </c>
      <c r="BQ86" s="16">
        <f t="shared" si="59"/>
        <v>0</v>
      </c>
      <c r="BR86" s="20">
        <f t="shared" si="81"/>
        <v>0</v>
      </c>
      <c r="BS86" s="16">
        <f t="shared" si="70"/>
        <v>0</v>
      </c>
      <c r="BU86" s="20" t="s">
        <v>14</v>
      </c>
      <c r="BV86" s="16"/>
      <c r="BW86" s="16"/>
      <c r="BX86" s="16">
        <v>0.7</v>
      </c>
      <c r="BY86" s="16">
        <f t="shared" si="60"/>
        <v>0</v>
      </c>
      <c r="BZ86" s="20">
        <f t="shared" si="82"/>
        <v>0</v>
      </c>
      <c r="CA86" s="16">
        <f t="shared" si="71"/>
        <v>0</v>
      </c>
      <c r="CC86" s="20" t="s">
        <v>14</v>
      </c>
      <c r="CD86" s="16"/>
      <c r="CE86" s="16"/>
      <c r="CF86" s="16">
        <v>0.7</v>
      </c>
      <c r="CG86" s="16">
        <f t="shared" si="61"/>
        <v>0</v>
      </c>
      <c r="CH86" s="20">
        <f t="shared" si="83"/>
        <v>0</v>
      </c>
      <c r="CI86" s="16">
        <f t="shared" si="72"/>
        <v>0</v>
      </c>
      <c r="CK86" s="20" t="s">
        <v>14</v>
      </c>
      <c r="CL86" s="16"/>
      <c r="CM86" s="16"/>
      <c r="CN86" s="16">
        <v>0.7</v>
      </c>
      <c r="CO86" s="16">
        <f t="shared" si="62"/>
        <v>0</v>
      </c>
      <c r="CP86" s="20">
        <f t="shared" si="84"/>
        <v>0</v>
      </c>
      <c r="CQ86" s="16">
        <f t="shared" si="73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N87" s="1" t="s">
        <v>111</v>
      </c>
      <c r="AO87" s="94" t="s">
        <v>99</v>
      </c>
      <c r="AP87" s="16">
        <v>483</v>
      </c>
      <c r="AQ87" s="16">
        <v>120</v>
      </c>
      <c r="AR87" s="16">
        <v>0.4</v>
      </c>
      <c r="AS87" s="16">
        <f t="shared" si="56"/>
        <v>193.20000000000002</v>
      </c>
      <c r="AT87" s="20">
        <f t="shared" si="78"/>
        <v>48</v>
      </c>
      <c r="AU87" s="16">
        <f t="shared" si="67"/>
        <v>241.20000000000002</v>
      </c>
      <c r="AW87" s="20" t="s">
        <v>15</v>
      </c>
      <c r="AX87" s="16">
        <v>420</v>
      </c>
      <c r="AY87" s="16">
        <v>214</v>
      </c>
      <c r="AZ87" s="16">
        <v>0.4</v>
      </c>
      <c r="BA87" s="16">
        <f t="shared" si="57"/>
        <v>168</v>
      </c>
      <c r="BB87" s="20">
        <f t="shared" si="79"/>
        <v>85.600000000000009</v>
      </c>
      <c r="BC87" s="16">
        <f t="shared" si="68"/>
        <v>253.60000000000002</v>
      </c>
      <c r="BD87" s="1" t="s">
        <v>123</v>
      </c>
      <c r="BE87" s="20" t="s">
        <v>15</v>
      </c>
      <c r="BF87" s="16"/>
      <c r="BG87" s="16"/>
      <c r="BH87" s="16">
        <v>0.4</v>
      </c>
      <c r="BI87" s="16">
        <f t="shared" si="58"/>
        <v>0</v>
      </c>
      <c r="BJ87" s="20">
        <f t="shared" si="80"/>
        <v>0</v>
      </c>
      <c r="BK87" s="16">
        <f t="shared" si="69"/>
        <v>0</v>
      </c>
      <c r="BL87" s="1" t="s">
        <v>130</v>
      </c>
      <c r="BM87" s="20" t="s">
        <v>15</v>
      </c>
      <c r="BN87" s="16"/>
      <c r="BO87" s="16"/>
      <c r="BP87" s="16">
        <v>0.4</v>
      </c>
      <c r="BQ87" s="16">
        <f t="shared" si="59"/>
        <v>0</v>
      </c>
      <c r="BR87" s="20">
        <f t="shared" si="81"/>
        <v>0</v>
      </c>
      <c r="BS87" s="16">
        <f t="shared" si="70"/>
        <v>0</v>
      </c>
      <c r="BU87" s="20" t="s">
        <v>15</v>
      </c>
      <c r="BV87" s="16"/>
      <c r="BW87" s="16"/>
      <c r="BX87" s="16">
        <v>0.4</v>
      </c>
      <c r="BY87" s="16">
        <f t="shared" si="60"/>
        <v>0</v>
      </c>
      <c r="BZ87" s="20">
        <f t="shared" si="82"/>
        <v>0</v>
      </c>
      <c r="CA87" s="16">
        <f t="shared" si="71"/>
        <v>0</v>
      </c>
      <c r="CC87" s="20" t="s">
        <v>15</v>
      </c>
      <c r="CD87" s="16"/>
      <c r="CE87" s="16"/>
      <c r="CF87" s="16">
        <v>0.4</v>
      </c>
      <c r="CG87" s="16">
        <f t="shared" si="61"/>
        <v>0</v>
      </c>
      <c r="CH87" s="20">
        <f t="shared" si="83"/>
        <v>0</v>
      </c>
      <c r="CI87" s="16">
        <f t="shared" si="72"/>
        <v>0</v>
      </c>
      <c r="CK87" s="20" t="s">
        <v>15</v>
      </c>
      <c r="CL87" s="16"/>
      <c r="CM87" s="16"/>
      <c r="CN87" s="16">
        <v>0.4</v>
      </c>
      <c r="CO87" s="16">
        <f t="shared" si="62"/>
        <v>0</v>
      </c>
      <c r="CP87" s="20">
        <f t="shared" si="84"/>
        <v>0</v>
      </c>
      <c r="CQ87" s="16">
        <f t="shared" si="73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94" t="s">
        <v>16</v>
      </c>
      <c r="AX88" s="16">
        <v>0</v>
      </c>
      <c r="AY88" s="16">
        <v>0</v>
      </c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D88" s="1"/>
      <c r="BE88" s="94" t="s">
        <v>135</v>
      </c>
      <c r="BF88" s="16"/>
      <c r="BG88" s="16"/>
      <c r="BH88" s="16">
        <v>0.2</v>
      </c>
      <c r="BI88" s="16">
        <f t="shared" si="58"/>
        <v>0</v>
      </c>
      <c r="BJ88" s="20">
        <f t="shared" si="80"/>
        <v>0</v>
      </c>
      <c r="BK88" s="16">
        <f t="shared" si="69"/>
        <v>0</v>
      </c>
      <c r="BL88" s="1" t="s">
        <v>132</v>
      </c>
      <c r="BM88" s="20" t="s">
        <v>16</v>
      </c>
      <c r="BN88" s="16"/>
      <c r="BO88" s="16"/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/>
      <c r="BW88" s="16"/>
      <c r="BX88" s="16">
        <v>0.2</v>
      </c>
      <c r="BY88" s="16">
        <f t="shared" si="60"/>
        <v>0</v>
      </c>
      <c r="BZ88" s="20">
        <f t="shared" si="82"/>
        <v>0</v>
      </c>
      <c r="CA88" s="16">
        <f t="shared" si="71"/>
        <v>0</v>
      </c>
      <c r="CC88" s="20" t="s">
        <v>16</v>
      </c>
      <c r="CD88" s="16"/>
      <c r="CE88" s="16"/>
      <c r="CF88" s="16">
        <v>0.2</v>
      </c>
      <c r="CG88" s="16">
        <f t="shared" si="61"/>
        <v>0</v>
      </c>
      <c r="CH88" s="20">
        <f t="shared" si="83"/>
        <v>0</v>
      </c>
      <c r="CI88" s="16">
        <f t="shared" si="72"/>
        <v>0</v>
      </c>
      <c r="CK88" s="20" t="s">
        <v>16</v>
      </c>
      <c r="CL88" s="16"/>
      <c r="CM88" s="16"/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6"/>
        <v>12.64</v>
      </c>
      <c r="AT89" s="20">
        <f t="shared" si="78"/>
        <v>0</v>
      </c>
      <c r="AU89" s="16">
        <f t="shared" si="67"/>
        <v>12.64</v>
      </c>
      <c r="AW89" s="20" t="s">
        <v>17</v>
      </c>
      <c r="AX89" s="16">
        <v>62</v>
      </c>
      <c r="AY89" s="16">
        <v>0</v>
      </c>
      <c r="AZ89" s="16">
        <v>0.16</v>
      </c>
      <c r="BA89" s="16">
        <f t="shared" si="57"/>
        <v>9.92</v>
      </c>
      <c r="BB89" s="20">
        <f t="shared" si="79"/>
        <v>0</v>
      </c>
      <c r="BC89" s="16">
        <f t="shared" si="68"/>
        <v>9.92</v>
      </c>
      <c r="BE89" s="20" t="s">
        <v>17</v>
      </c>
      <c r="BF89" s="16"/>
      <c r="BG89" s="16"/>
      <c r="BH89" s="16">
        <v>0.16</v>
      </c>
      <c r="BI89" s="16">
        <f t="shared" si="58"/>
        <v>0</v>
      </c>
      <c r="BJ89" s="20">
        <f t="shared" si="80"/>
        <v>0</v>
      </c>
      <c r="BK89" s="16">
        <f t="shared" si="69"/>
        <v>0</v>
      </c>
      <c r="BM89" s="20" t="s">
        <v>17</v>
      </c>
      <c r="BN89" s="16"/>
      <c r="BO89" s="16"/>
      <c r="BP89" s="16">
        <v>0.16</v>
      </c>
      <c r="BQ89" s="16">
        <f t="shared" si="59"/>
        <v>0</v>
      </c>
      <c r="BR89" s="20">
        <f t="shared" si="81"/>
        <v>0</v>
      </c>
      <c r="BS89" s="16">
        <f t="shared" si="70"/>
        <v>0</v>
      </c>
      <c r="BU89" s="20" t="s">
        <v>17</v>
      </c>
      <c r="BV89" s="16"/>
      <c r="BW89" s="16"/>
      <c r="BX89" s="16">
        <v>0.16</v>
      </c>
      <c r="BY89" s="16">
        <f t="shared" si="60"/>
        <v>0</v>
      </c>
      <c r="BZ89" s="20">
        <f t="shared" si="82"/>
        <v>0</v>
      </c>
      <c r="CA89" s="16">
        <f t="shared" si="71"/>
        <v>0</v>
      </c>
      <c r="CC89" s="20" t="s">
        <v>17</v>
      </c>
      <c r="CD89" s="16"/>
      <c r="CE89" s="16"/>
      <c r="CF89" s="16">
        <v>0.16</v>
      </c>
      <c r="CG89" s="16">
        <f t="shared" si="61"/>
        <v>0</v>
      </c>
      <c r="CH89" s="20">
        <f t="shared" si="83"/>
        <v>0</v>
      </c>
      <c r="CI89" s="16">
        <f t="shared" si="72"/>
        <v>0</v>
      </c>
      <c r="CK89" s="20" t="s">
        <v>17</v>
      </c>
      <c r="CL89" s="16"/>
      <c r="CM89" s="16"/>
      <c r="CN89" s="16">
        <v>0.16</v>
      </c>
      <c r="CO89" s="16">
        <f t="shared" si="62"/>
        <v>0</v>
      </c>
      <c r="CP89" s="20">
        <f t="shared" si="84"/>
        <v>0</v>
      </c>
      <c r="CQ89" s="16">
        <f t="shared" si="73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6"/>
        <v>24.72</v>
      </c>
      <c r="AT90" s="20">
        <f t="shared" si="78"/>
        <v>0</v>
      </c>
      <c r="AU90" s="16">
        <f t="shared" si="67"/>
        <v>24.72</v>
      </c>
      <c r="AW90" s="20" t="s">
        <v>18</v>
      </c>
      <c r="AX90" s="16">
        <v>139</v>
      </c>
      <c r="AY90" s="16">
        <v>0</v>
      </c>
      <c r="AZ90" s="16">
        <v>0.12</v>
      </c>
      <c r="BA90" s="16">
        <f t="shared" si="57"/>
        <v>16.68</v>
      </c>
      <c r="BB90" s="20">
        <f t="shared" si="79"/>
        <v>0</v>
      </c>
      <c r="BC90" s="16">
        <f t="shared" si="68"/>
        <v>16.68</v>
      </c>
      <c r="BE90" s="20" t="s">
        <v>18</v>
      </c>
      <c r="BF90" s="16"/>
      <c r="BG90" s="16"/>
      <c r="BH90" s="16">
        <v>0.12</v>
      </c>
      <c r="BI90" s="16">
        <f t="shared" si="58"/>
        <v>0</v>
      </c>
      <c r="BJ90" s="20">
        <f t="shared" si="80"/>
        <v>0</v>
      </c>
      <c r="BK90" s="16">
        <f t="shared" si="69"/>
        <v>0</v>
      </c>
      <c r="BM90" s="20" t="s">
        <v>18</v>
      </c>
      <c r="BN90" s="16"/>
      <c r="BO90" s="16"/>
      <c r="BP90" s="16">
        <v>0.12</v>
      </c>
      <c r="BQ90" s="16">
        <f t="shared" si="59"/>
        <v>0</v>
      </c>
      <c r="BR90" s="20">
        <f t="shared" si="81"/>
        <v>0</v>
      </c>
      <c r="BS90" s="16">
        <f t="shared" si="70"/>
        <v>0</v>
      </c>
      <c r="BU90" s="20" t="s">
        <v>18</v>
      </c>
      <c r="BV90" s="16"/>
      <c r="BW90" s="16"/>
      <c r="BX90" s="16">
        <v>0.12</v>
      </c>
      <c r="BY90" s="16">
        <f t="shared" si="60"/>
        <v>0</v>
      </c>
      <c r="BZ90" s="20">
        <f t="shared" si="82"/>
        <v>0</v>
      </c>
      <c r="CA90" s="16">
        <f t="shared" si="71"/>
        <v>0</v>
      </c>
      <c r="CC90" s="20" t="s">
        <v>18</v>
      </c>
      <c r="CD90" s="16"/>
      <c r="CE90" s="16"/>
      <c r="CF90" s="16">
        <v>0.12</v>
      </c>
      <c r="CG90" s="16">
        <f t="shared" si="61"/>
        <v>0</v>
      </c>
      <c r="CH90" s="20">
        <f t="shared" si="83"/>
        <v>0</v>
      </c>
      <c r="CI90" s="16">
        <f t="shared" si="72"/>
        <v>0</v>
      </c>
      <c r="CK90" s="20" t="s">
        <v>18</v>
      </c>
      <c r="CL90" s="16"/>
      <c r="CM90" s="16"/>
      <c r="CN90" s="16">
        <v>0.12</v>
      </c>
      <c r="CO90" s="16">
        <f t="shared" si="62"/>
        <v>0</v>
      </c>
      <c r="CP90" s="20">
        <f t="shared" si="84"/>
        <v>0</v>
      </c>
      <c r="CQ90" s="16">
        <f t="shared" si="73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6"/>
        <v>42.400000000000006</v>
      </c>
      <c r="AT91" s="20">
        <f t="shared" si="78"/>
        <v>0</v>
      </c>
      <c r="AU91" s="16">
        <f t="shared" si="67"/>
        <v>42.400000000000006</v>
      </c>
      <c r="AW91" s="20" t="s">
        <v>19</v>
      </c>
      <c r="AX91" s="16">
        <v>84</v>
      </c>
      <c r="AY91" s="16">
        <v>0</v>
      </c>
      <c r="AZ91" s="16">
        <v>0.4</v>
      </c>
      <c r="BA91" s="16">
        <f t="shared" si="57"/>
        <v>33.6</v>
      </c>
      <c r="BB91" s="20">
        <f t="shared" si="79"/>
        <v>0</v>
      </c>
      <c r="BC91" s="16">
        <f t="shared" si="68"/>
        <v>33.6</v>
      </c>
      <c r="BE91" s="20" t="s">
        <v>19</v>
      </c>
      <c r="BF91" s="16"/>
      <c r="BG91" s="16"/>
      <c r="BH91" s="16">
        <v>0.4</v>
      </c>
      <c r="BI91" s="16">
        <f t="shared" si="58"/>
        <v>0</v>
      </c>
      <c r="BJ91" s="20">
        <f t="shared" si="80"/>
        <v>0</v>
      </c>
      <c r="BK91" s="16">
        <f t="shared" si="69"/>
        <v>0</v>
      </c>
      <c r="BM91" s="20" t="s">
        <v>19</v>
      </c>
      <c r="BN91" s="16"/>
      <c r="BO91" s="16"/>
      <c r="BP91" s="16">
        <v>0.4</v>
      </c>
      <c r="BQ91" s="16">
        <f t="shared" si="59"/>
        <v>0</v>
      </c>
      <c r="BR91" s="20">
        <f t="shared" si="81"/>
        <v>0</v>
      </c>
      <c r="BS91" s="16">
        <f t="shared" si="70"/>
        <v>0</v>
      </c>
      <c r="BU91" s="20" t="s">
        <v>19</v>
      </c>
      <c r="BV91" s="16"/>
      <c r="BW91" s="16"/>
      <c r="BX91" s="16">
        <v>0.4</v>
      </c>
      <c r="BY91" s="16">
        <f t="shared" si="60"/>
        <v>0</v>
      </c>
      <c r="BZ91" s="20">
        <f t="shared" si="82"/>
        <v>0</v>
      </c>
      <c r="CA91" s="16">
        <f t="shared" si="71"/>
        <v>0</v>
      </c>
      <c r="CC91" s="20" t="s">
        <v>19</v>
      </c>
      <c r="CD91" s="16"/>
      <c r="CE91" s="16"/>
      <c r="CF91" s="16">
        <v>0.4</v>
      </c>
      <c r="CG91" s="16">
        <f t="shared" si="61"/>
        <v>0</v>
      </c>
      <c r="CH91" s="20">
        <f t="shared" si="83"/>
        <v>0</v>
      </c>
      <c r="CI91" s="16">
        <f t="shared" si="72"/>
        <v>0</v>
      </c>
      <c r="CK91" s="20" t="s">
        <v>19</v>
      </c>
      <c r="CL91" s="16"/>
      <c r="CM91" s="16"/>
      <c r="CN91" s="16">
        <v>0.4</v>
      </c>
      <c r="CO91" s="16">
        <f t="shared" si="62"/>
        <v>0</v>
      </c>
      <c r="CP91" s="20">
        <f t="shared" si="84"/>
        <v>0</v>
      </c>
      <c r="CQ91" s="16">
        <f t="shared" si="73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>
        <v>0</v>
      </c>
      <c r="AY92" s="16">
        <v>0</v>
      </c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/>
      <c r="BG92" s="16"/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/>
      <c r="BO92" s="16"/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/>
      <c r="BW92" s="16"/>
      <c r="BX92" s="16">
        <v>1</v>
      </c>
      <c r="BY92" s="16">
        <f t="shared" si="60"/>
        <v>0</v>
      </c>
      <c r="BZ92" s="20">
        <f t="shared" si="82"/>
        <v>0</v>
      </c>
      <c r="CA92" s="16">
        <f t="shared" si="71"/>
        <v>0</v>
      </c>
      <c r="CC92" s="20" t="s">
        <v>20</v>
      </c>
      <c r="CD92" s="16"/>
      <c r="CE92" s="16"/>
      <c r="CF92" s="16">
        <v>1</v>
      </c>
      <c r="CG92" s="16">
        <f t="shared" si="61"/>
        <v>0</v>
      </c>
      <c r="CH92" s="20">
        <f t="shared" si="83"/>
        <v>0</v>
      </c>
      <c r="CI92" s="16">
        <f t="shared" si="72"/>
        <v>0</v>
      </c>
      <c r="CK92" s="20" t="s">
        <v>20</v>
      </c>
      <c r="CL92" s="16"/>
      <c r="CM92" s="16"/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70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84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86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N93" s="1" t="s">
        <v>112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6"/>
        <v>124</v>
      </c>
      <c r="AT93" s="20">
        <f t="shared" si="78"/>
        <v>147</v>
      </c>
      <c r="AU93" s="16">
        <f t="shared" si="67"/>
        <v>271</v>
      </c>
      <c r="AV93" s="1" t="s">
        <v>117</v>
      </c>
      <c r="AW93" s="20" t="s">
        <v>21</v>
      </c>
      <c r="AX93" s="16">
        <v>79</v>
      </c>
      <c r="AY93" s="16">
        <v>156</v>
      </c>
      <c r="AZ93" s="16">
        <v>1</v>
      </c>
      <c r="BA93" s="16">
        <f t="shared" si="57"/>
        <v>79</v>
      </c>
      <c r="BB93" s="20">
        <f t="shared" si="79"/>
        <v>156</v>
      </c>
      <c r="BC93" s="16">
        <f t="shared" si="68"/>
        <v>235</v>
      </c>
      <c r="BD93" s="1" t="s">
        <v>125</v>
      </c>
      <c r="BE93" s="20" t="s">
        <v>21</v>
      </c>
      <c r="BF93" s="16"/>
      <c r="BG93" s="16"/>
      <c r="BH93" s="16">
        <v>1</v>
      </c>
      <c r="BI93" s="16">
        <f t="shared" si="58"/>
        <v>0</v>
      </c>
      <c r="BJ93" s="20">
        <f t="shared" si="80"/>
        <v>0</v>
      </c>
      <c r="BK93" s="16">
        <f t="shared" si="69"/>
        <v>0</v>
      </c>
      <c r="BL93" s="1" t="s">
        <v>131</v>
      </c>
      <c r="BM93" s="20" t="s">
        <v>21</v>
      </c>
      <c r="BN93" s="16"/>
      <c r="BO93" s="16"/>
      <c r="BP93" s="16">
        <v>1</v>
      </c>
      <c r="BQ93" s="16">
        <f t="shared" si="59"/>
        <v>0</v>
      </c>
      <c r="BR93" s="20">
        <f t="shared" si="81"/>
        <v>0</v>
      </c>
      <c r="BS93" s="16">
        <f t="shared" si="70"/>
        <v>0</v>
      </c>
      <c r="BU93" s="20" t="s">
        <v>21</v>
      </c>
      <c r="BV93" s="16"/>
      <c r="BW93" s="16"/>
      <c r="BX93" s="16">
        <v>1</v>
      </c>
      <c r="BY93" s="16">
        <f t="shared" si="60"/>
        <v>0</v>
      </c>
      <c r="BZ93" s="20">
        <f t="shared" si="82"/>
        <v>0</v>
      </c>
      <c r="CA93" s="16">
        <f t="shared" si="71"/>
        <v>0</v>
      </c>
      <c r="CC93" s="20" t="s">
        <v>21</v>
      </c>
      <c r="CD93" s="16"/>
      <c r="CE93" s="16"/>
      <c r="CF93" s="16">
        <v>1</v>
      </c>
      <c r="CG93" s="16">
        <f t="shared" si="61"/>
        <v>0</v>
      </c>
      <c r="CH93" s="20">
        <f t="shared" si="83"/>
        <v>0</v>
      </c>
      <c r="CI93" s="16">
        <f t="shared" si="72"/>
        <v>0</v>
      </c>
      <c r="CK93" s="20" t="s">
        <v>21</v>
      </c>
      <c r="CL93" s="16"/>
      <c r="CM93" s="16"/>
      <c r="CN93" s="16">
        <v>1</v>
      </c>
      <c r="CO93" s="16">
        <f t="shared" si="62"/>
        <v>0</v>
      </c>
      <c r="CP93" s="20">
        <f t="shared" si="84"/>
        <v>0</v>
      </c>
      <c r="CQ93" s="16">
        <f t="shared" si="73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87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6"/>
        <v>132</v>
      </c>
      <c r="AT94" s="20">
        <f t="shared" si="78"/>
        <v>0</v>
      </c>
      <c r="AU94" s="16">
        <f t="shared" si="67"/>
        <v>132</v>
      </c>
      <c r="AW94" s="20" t="s">
        <v>22</v>
      </c>
      <c r="AX94" s="16">
        <v>99</v>
      </c>
      <c r="AY94" s="16">
        <v>0</v>
      </c>
      <c r="AZ94" s="16">
        <v>1</v>
      </c>
      <c r="BA94" s="16">
        <f t="shared" si="57"/>
        <v>99</v>
      </c>
      <c r="BB94" s="20">
        <f t="shared" si="79"/>
        <v>0</v>
      </c>
      <c r="BC94" s="16">
        <f t="shared" si="68"/>
        <v>99</v>
      </c>
      <c r="BE94" s="20" t="s">
        <v>22</v>
      </c>
      <c r="BF94" s="16"/>
      <c r="BG94" s="16"/>
      <c r="BH94" s="16">
        <v>1</v>
      </c>
      <c r="BI94" s="16">
        <f t="shared" si="58"/>
        <v>0</v>
      </c>
      <c r="BJ94" s="20">
        <f t="shared" si="80"/>
        <v>0</v>
      </c>
      <c r="BK94" s="16">
        <f t="shared" si="69"/>
        <v>0</v>
      </c>
      <c r="BM94" s="20" t="s">
        <v>22</v>
      </c>
      <c r="BN94" s="16"/>
      <c r="BO94" s="16"/>
      <c r="BP94" s="16">
        <v>1</v>
      </c>
      <c r="BQ94" s="16">
        <f t="shared" si="59"/>
        <v>0</v>
      </c>
      <c r="BR94" s="20">
        <f t="shared" si="81"/>
        <v>0</v>
      </c>
      <c r="BS94" s="16">
        <f t="shared" si="70"/>
        <v>0</v>
      </c>
      <c r="BU94" s="20" t="s">
        <v>22</v>
      </c>
      <c r="BV94" s="16"/>
      <c r="BW94" s="16"/>
      <c r="BX94" s="16">
        <v>1</v>
      </c>
      <c r="BY94" s="16">
        <f t="shared" si="60"/>
        <v>0</v>
      </c>
      <c r="BZ94" s="20">
        <f t="shared" si="82"/>
        <v>0</v>
      </c>
      <c r="CA94" s="16">
        <f t="shared" si="71"/>
        <v>0</v>
      </c>
      <c r="CC94" s="20" t="s">
        <v>22</v>
      </c>
      <c r="CD94" s="16"/>
      <c r="CE94" s="16"/>
      <c r="CF94" s="16">
        <v>1</v>
      </c>
      <c r="CG94" s="16">
        <f t="shared" si="61"/>
        <v>0</v>
      </c>
      <c r="CH94" s="20">
        <f t="shared" si="83"/>
        <v>0</v>
      </c>
      <c r="CI94" s="16">
        <f t="shared" si="72"/>
        <v>0</v>
      </c>
      <c r="CK94" s="20" t="s">
        <v>22</v>
      </c>
      <c r="CL94" s="16"/>
      <c r="CM94" s="16"/>
      <c r="CN94" s="16">
        <v>1</v>
      </c>
      <c r="CO94" s="16">
        <f t="shared" si="62"/>
        <v>0</v>
      </c>
      <c r="CP94" s="20">
        <f t="shared" si="84"/>
        <v>0</v>
      </c>
      <c r="CQ94" s="16">
        <f t="shared" si="73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/>
      <c r="AJ95" s="16">
        <v>0.125</v>
      </c>
      <c r="AK95" s="16">
        <f t="shared" si="55"/>
        <v>59</v>
      </c>
      <c r="AL95" s="20">
        <f t="shared" si="77"/>
        <v>0</v>
      </c>
      <c r="AM95" s="16">
        <f t="shared" si="66"/>
        <v>59</v>
      </c>
      <c r="AN95" s="1"/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6"/>
        <v>24.875</v>
      </c>
      <c r="AT95" s="20">
        <f t="shared" si="78"/>
        <v>0</v>
      </c>
      <c r="AU95" s="16">
        <f t="shared" si="67"/>
        <v>24.875</v>
      </c>
      <c r="AW95" s="20" t="s">
        <v>23</v>
      </c>
      <c r="AX95" s="16">
        <v>102</v>
      </c>
      <c r="AY95" s="16">
        <v>0</v>
      </c>
      <c r="AZ95" s="16">
        <v>0.125</v>
      </c>
      <c r="BA95" s="16">
        <f t="shared" si="57"/>
        <v>12.75</v>
      </c>
      <c r="BB95" s="20">
        <f t="shared" si="79"/>
        <v>0</v>
      </c>
      <c r="BC95" s="16">
        <f t="shared" si="68"/>
        <v>12.75</v>
      </c>
      <c r="BE95" s="20" t="s">
        <v>23</v>
      </c>
      <c r="BF95" s="16"/>
      <c r="BG95" s="16"/>
      <c r="BH95" s="16">
        <v>0.125</v>
      </c>
      <c r="BI95" s="16">
        <f t="shared" si="58"/>
        <v>0</v>
      </c>
      <c r="BJ95" s="20">
        <f t="shared" si="80"/>
        <v>0</v>
      </c>
      <c r="BK95" s="16">
        <f t="shared" si="69"/>
        <v>0</v>
      </c>
      <c r="BM95" s="20" t="s">
        <v>23</v>
      </c>
      <c r="BN95" s="16"/>
      <c r="BO95" s="16"/>
      <c r="BP95" s="16">
        <v>0.125</v>
      </c>
      <c r="BQ95" s="16">
        <f t="shared" si="59"/>
        <v>0</v>
      </c>
      <c r="BR95" s="20">
        <f t="shared" si="81"/>
        <v>0</v>
      </c>
      <c r="BS95" s="16">
        <f t="shared" si="70"/>
        <v>0</v>
      </c>
      <c r="BU95" s="20" t="s">
        <v>23</v>
      </c>
      <c r="BV95" s="16"/>
      <c r="BW95" s="16"/>
      <c r="BX95" s="16">
        <v>0.125</v>
      </c>
      <c r="BY95" s="16">
        <f t="shared" si="60"/>
        <v>0</v>
      </c>
      <c r="BZ95" s="20">
        <f t="shared" si="82"/>
        <v>0</v>
      </c>
      <c r="CA95" s="16">
        <f t="shared" si="71"/>
        <v>0</v>
      </c>
      <c r="CC95" s="20" t="s">
        <v>23</v>
      </c>
      <c r="CD95" s="16"/>
      <c r="CE95" s="16"/>
      <c r="CF95" s="16">
        <v>0.125</v>
      </c>
      <c r="CG95" s="16">
        <f t="shared" si="61"/>
        <v>0</v>
      </c>
      <c r="CH95" s="20">
        <f t="shared" si="83"/>
        <v>0</v>
      </c>
      <c r="CI95" s="16">
        <f t="shared" si="72"/>
        <v>0</v>
      </c>
      <c r="CK95" s="20" t="s">
        <v>23</v>
      </c>
      <c r="CL95" s="16"/>
      <c r="CM95" s="16"/>
      <c r="CN95" s="16">
        <v>0.125</v>
      </c>
      <c r="CO95" s="16">
        <f t="shared" si="62"/>
        <v>0</v>
      </c>
      <c r="CP95" s="20">
        <f t="shared" si="84"/>
        <v>0</v>
      </c>
      <c r="CQ95" s="16">
        <f t="shared" si="73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94" t="s">
        <v>98</v>
      </c>
      <c r="AP96" s="16">
        <v>9</v>
      </c>
      <c r="AQ96" s="16">
        <v>0</v>
      </c>
      <c r="AR96" s="16">
        <v>0.2</v>
      </c>
      <c r="AS96" s="16">
        <f t="shared" si="56"/>
        <v>1.8</v>
      </c>
      <c r="AT96" s="20">
        <f t="shared" si="78"/>
        <v>0</v>
      </c>
      <c r="AU96" s="16">
        <f t="shared" si="67"/>
        <v>1.8</v>
      </c>
      <c r="AV96" s="1"/>
      <c r="AW96" s="20" t="s">
        <v>24</v>
      </c>
      <c r="AX96" s="16">
        <v>2</v>
      </c>
      <c r="AY96" s="16">
        <v>0</v>
      </c>
      <c r="AZ96" s="16">
        <v>0.2</v>
      </c>
      <c r="BA96" s="16">
        <f t="shared" si="57"/>
        <v>0.4</v>
      </c>
      <c r="BB96" s="20">
        <f t="shared" si="79"/>
        <v>0</v>
      </c>
      <c r="BC96" s="16">
        <f t="shared" si="68"/>
        <v>0.4</v>
      </c>
      <c r="BE96" s="20" t="s">
        <v>24</v>
      </c>
      <c r="BF96" s="16"/>
      <c r="BG96" s="16"/>
      <c r="BH96" s="16">
        <v>0.2</v>
      </c>
      <c r="BI96" s="16">
        <f t="shared" si="58"/>
        <v>0</v>
      </c>
      <c r="BJ96" s="20">
        <f t="shared" si="80"/>
        <v>0</v>
      </c>
      <c r="BK96" s="16">
        <f t="shared" si="69"/>
        <v>0</v>
      </c>
      <c r="BM96" s="20" t="s">
        <v>24</v>
      </c>
      <c r="BN96" s="16"/>
      <c r="BO96" s="16"/>
      <c r="BP96" s="16">
        <v>0.2</v>
      </c>
      <c r="BQ96" s="16">
        <f t="shared" si="59"/>
        <v>0</v>
      </c>
      <c r="BR96" s="20">
        <f t="shared" si="81"/>
        <v>0</v>
      </c>
      <c r="BS96" s="16">
        <f t="shared" si="70"/>
        <v>0</v>
      </c>
      <c r="BU96" s="20" t="s">
        <v>24</v>
      </c>
      <c r="BV96" s="16"/>
      <c r="BW96" s="16"/>
      <c r="BX96" s="16">
        <v>0.2</v>
      </c>
      <c r="BY96" s="16">
        <f t="shared" si="60"/>
        <v>0</v>
      </c>
      <c r="BZ96" s="20">
        <f t="shared" si="82"/>
        <v>0</v>
      </c>
      <c r="CA96" s="16">
        <f t="shared" si="71"/>
        <v>0</v>
      </c>
      <c r="CC96" s="20" t="s">
        <v>24</v>
      </c>
      <c r="CD96" s="16"/>
      <c r="CE96" s="16"/>
      <c r="CF96" s="16">
        <v>0.2</v>
      </c>
      <c r="CG96" s="16">
        <f t="shared" si="61"/>
        <v>0</v>
      </c>
      <c r="CH96" s="20">
        <f t="shared" si="83"/>
        <v>0</v>
      </c>
      <c r="CI96" s="16">
        <f t="shared" si="72"/>
        <v>0</v>
      </c>
      <c r="CK96" s="20" t="s">
        <v>24</v>
      </c>
      <c r="CL96" s="16"/>
      <c r="CM96" s="16"/>
      <c r="CN96" s="16">
        <v>0.2</v>
      </c>
      <c r="CO96" s="16">
        <f t="shared" si="62"/>
        <v>0</v>
      </c>
      <c r="CP96" s="20">
        <f t="shared" si="84"/>
        <v>0</v>
      </c>
      <c r="CQ96" s="16">
        <f t="shared" si="73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88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N97" s="1" t="s">
        <v>113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6"/>
        <v>0</v>
      </c>
      <c r="AT97" s="20">
        <f t="shared" si="78"/>
        <v>30.48</v>
      </c>
      <c r="AU97" s="16">
        <f t="shared" si="67"/>
        <v>30.48</v>
      </c>
      <c r="AV97" s="1" t="s">
        <v>119</v>
      </c>
      <c r="AW97" s="20" t="s">
        <v>25</v>
      </c>
      <c r="AX97" s="16">
        <v>0</v>
      </c>
      <c r="AY97" s="16">
        <v>0</v>
      </c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/>
      <c r="BG97" s="16"/>
      <c r="BH97" s="16">
        <v>0.12</v>
      </c>
      <c r="BI97" s="16">
        <f t="shared" si="58"/>
        <v>0</v>
      </c>
      <c r="BJ97" s="20">
        <f t="shared" si="80"/>
        <v>0</v>
      </c>
      <c r="BK97" s="16">
        <f t="shared" si="69"/>
        <v>0</v>
      </c>
      <c r="BM97" s="20" t="s">
        <v>25</v>
      </c>
      <c r="BN97" s="16"/>
      <c r="BO97" s="16"/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/>
      <c r="BW97" s="16"/>
      <c r="BX97" s="16">
        <v>0.12</v>
      </c>
      <c r="BY97" s="16">
        <f t="shared" si="60"/>
        <v>0</v>
      </c>
      <c r="BZ97" s="20">
        <f t="shared" si="82"/>
        <v>0</v>
      </c>
      <c r="CA97" s="16">
        <f t="shared" si="71"/>
        <v>0</v>
      </c>
      <c r="CC97" s="20" t="s">
        <v>25</v>
      </c>
      <c r="CD97" s="16"/>
      <c r="CE97" s="16"/>
      <c r="CF97" s="16">
        <v>0.12</v>
      </c>
      <c r="CG97" s="16">
        <f t="shared" si="61"/>
        <v>0</v>
      </c>
      <c r="CH97" s="20">
        <f t="shared" si="83"/>
        <v>0</v>
      </c>
      <c r="CI97" s="16">
        <f t="shared" si="72"/>
        <v>0</v>
      </c>
      <c r="CK97" s="20" t="s">
        <v>25</v>
      </c>
      <c r="CL97" s="16"/>
      <c r="CM97" s="16"/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>
        <v>0</v>
      </c>
      <c r="AY98" s="16">
        <v>0</v>
      </c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/>
      <c r="BG98" s="16"/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/>
      <c r="BO98" s="16"/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/>
      <c r="BW98" s="16"/>
      <c r="BX98" s="16">
        <v>0.2</v>
      </c>
      <c r="BY98" s="16">
        <f t="shared" si="60"/>
        <v>0</v>
      </c>
      <c r="BZ98" s="20">
        <f t="shared" si="82"/>
        <v>0</v>
      </c>
      <c r="CA98" s="16">
        <f t="shared" si="71"/>
        <v>0</v>
      </c>
      <c r="CC98" s="20" t="s">
        <v>26</v>
      </c>
      <c r="CD98" s="16"/>
      <c r="CE98" s="16"/>
      <c r="CF98" s="16">
        <v>0.2</v>
      </c>
      <c r="CG98" s="16">
        <f t="shared" si="61"/>
        <v>0</v>
      </c>
      <c r="CH98" s="20">
        <f t="shared" si="83"/>
        <v>0</v>
      </c>
      <c r="CI98" s="16">
        <f t="shared" si="72"/>
        <v>0</v>
      </c>
      <c r="CK98" s="20" t="s">
        <v>26</v>
      </c>
      <c r="CL98" s="16"/>
      <c r="CM98" s="16"/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6"/>
        <v>7.75</v>
      </c>
      <c r="AT99" s="20">
        <f t="shared" si="78"/>
        <v>0</v>
      </c>
      <c r="AU99" s="16">
        <f t="shared" si="67"/>
        <v>7.75</v>
      </c>
      <c r="AW99" s="20" t="s">
        <v>27</v>
      </c>
      <c r="AX99" s="16">
        <v>30</v>
      </c>
      <c r="AY99" s="16">
        <v>0</v>
      </c>
      <c r="AZ99" s="16">
        <v>0.25</v>
      </c>
      <c r="BA99" s="16">
        <f t="shared" si="57"/>
        <v>7.5</v>
      </c>
      <c r="BB99" s="20">
        <f t="shared" si="79"/>
        <v>0</v>
      </c>
      <c r="BC99" s="16">
        <f t="shared" si="68"/>
        <v>7.5</v>
      </c>
      <c r="BE99" s="20" t="s">
        <v>27</v>
      </c>
      <c r="BF99" s="16"/>
      <c r="BG99" s="16"/>
      <c r="BH99" s="16">
        <v>0.25</v>
      </c>
      <c r="BI99" s="16">
        <f t="shared" si="58"/>
        <v>0</v>
      </c>
      <c r="BJ99" s="20">
        <f t="shared" si="80"/>
        <v>0</v>
      </c>
      <c r="BK99" s="16">
        <f t="shared" si="69"/>
        <v>0</v>
      </c>
      <c r="BM99" s="20" t="s">
        <v>27</v>
      </c>
      <c r="BN99" s="16"/>
      <c r="BO99" s="16"/>
      <c r="BP99" s="16">
        <v>0.25</v>
      </c>
      <c r="BQ99" s="16">
        <f t="shared" si="59"/>
        <v>0</v>
      </c>
      <c r="BR99" s="20">
        <f t="shared" si="81"/>
        <v>0</v>
      </c>
      <c r="BS99" s="16">
        <f t="shared" si="70"/>
        <v>0</v>
      </c>
      <c r="BU99" s="20" t="s">
        <v>27</v>
      </c>
      <c r="BV99" s="16"/>
      <c r="BW99" s="16"/>
      <c r="BX99" s="16">
        <v>0.25</v>
      </c>
      <c r="BY99" s="16">
        <f t="shared" si="60"/>
        <v>0</v>
      </c>
      <c r="BZ99" s="20">
        <f t="shared" si="82"/>
        <v>0</v>
      </c>
      <c r="CA99" s="16">
        <f t="shared" si="71"/>
        <v>0</v>
      </c>
      <c r="CC99" s="20" t="s">
        <v>27</v>
      </c>
      <c r="CD99" s="16"/>
      <c r="CE99" s="16"/>
      <c r="CF99" s="16">
        <v>0.25</v>
      </c>
      <c r="CG99" s="16">
        <f t="shared" si="61"/>
        <v>0</v>
      </c>
      <c r="CH99" s="20">
        <f t="shared" si="83"/>
        <v>0</v>
      </c>
      <c r="CI99" s="16">
        <f t="shared" si="72"/>
        <v>0</v>
      </c>
      <c r="CK99" s="20" t="s">
        <v>27</v>
      </c>
      <c r="CL99" s="16"/>
      <c r="CM99" s="16"/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>AH100*AJ100</f>
        <v>9.36</v>
      </c>
      <c r="AL100" s="20">
        <f>AI100*AJ100</f>
        <v>0</v>
      </c>
      <c r="AM100" s="16">
        <f>AK100+AL100</f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6"/>
        <v>8.58</v>
      </c>
      <c r="AT100" s="20">
        <f t="shared" si="78"/>
        <v>0</v>
      </c>
      <c r="AU100" s="16">
        <f t="shared" si="67"/>
        <v>8.58</v>
      </c>
      <c r="AW100" s="20" t="s">
        <v>28</v>
      </c>
      <c r="AX100" s="16">
        <v>12</v>
      </c>
      <c r="AY100" s="16">
        <v>0</v>
      </c>
      <c r="AZ100" s="16">
        <v>0.39</v>
      </c>
      <c r="BA100" s="16">
        <f t="shared" si="57"/>
        <v>4.68</v>
      </c>
      <c r="BB100" s="20">
        <f t="shared" si="79"/>
        <v>0</v>
      </c>
      <c r="BC100" s="16">
        <f t="shared" si="68"/>
        <v>4.68</v>
      </c>
      <c r="BE100" s="20" t="s">
        <v>28</v>
      </c>
      <c r="BF100" s="16"/>
      <c r="BG100" s="16"/>
      <c r="BH100" s="16">
        <v>0.39</v>
      </c>
      <c r="BI100" s="16">
        <f t="shared" si="58"/>
        <v>0</v>
      </c>
      <c r="BJ100" s="20">
        <f t="shared" si="80"/>
        <v>0</v>
      </c>
      <c r="BK100" s="16">
        <f t="shared" si="69"/>
        <v>0</v>
      </c>
      <c r="BM100" s="20" t="s">
        <v>28</v>
      </c>
      <c r="BN100" s="16"/>
      <c r="BO100" s="16"/>
      <c r="BP100" s="16">
        <v>0.39</v>
      </c>
      <c r="BQ100" s="16">
        <f t="shared" si="59"/>
        <v>0</v>
      </c>
      <c r="BR100" s="20">
        <f t="shared" si="81"/>
        <v>0</v>
      </c>
      <c r="BS100" s="16">
        <f t="shared" si="70"/>
        <v>0</v>
      </c>
      <c r="BU100" s="20" t="s">
        <v>28</v>
      </c>
      <c r="BV100" s="16"/>
      <c r="BW100" s="16"/>
      <c r="BX100" s="16">
        <v>0.39</v>
      </c>
      <c r="BY100" s="16">
        <f t="shared" si="60"/>
        <v>0</v>
      </c>
      <c r="BZ100" s="20">
        <f t="shared" si="82"/>
        <v>0</v>
      </c>
      <c r="CA100" s="16">
        <f t="shared" si="71"/>
        <v>0</v>
      </c>
      <c r="CC100" s="20" t="s">
        <v>28</v>
      </c>
      <c r="CD100" s="16"/>
      <c r="CE100" s="16"/>
      <c r="CF100" s="16">
        <v>0.39</v>
      </c>
      <c r="CG100" s="16">
        <f t="shared" si="61"/>
        <v>0</v>
      </c>
      <c r="CH100" s="20">
        <f t="shared" si="83"/>
        <v>0</v>
      </c>
      <c r="CI100" s="16">
        <f t="shared" si="72"/>
        <v>0</v>
      </c>
      <c r="CK100" s="20" t="s">
        <v>28</v>
      </c>
      <c r="CL100" s="16"/>
      <c r="CM100" s="16"/>
      <c r="CN100" s="16">
        <v>0.39</v>
      </c>
      <c r="CO100" s="16">
        <f t="shared" si="62"/>
        <v>0</v>
      </c>
      <c r="CP100" s="20">
        <f t="shared" si="84"/>
        <v>0</v>
      </c>
      <c r="CQ100" s="16">
        <f t="shared" si="73"/>
        <v>0</v>
      </c>
    </row>
    <row r="101" spans="1:95">
      <c r="A101" s="94" t="s">
        <v>89</v>
      </c>
      <c r="B101" s="16">
        <v>0</v>
      </c>
      <c r="C101" s="16">
        <v>0</v>
      </c>
      <c r="D101" s="16">
        <v>0.2</v>
      </c>
      <c r="E101" s="16">
        <f t="shared" si="51"/>
        <v>0</v>
      </c>
      <c r="F101" s="20">
        <f t="shared" si="74"/>
        <v>0</v>
      </c>
      <c r="G101" s="89">
        <f t="shared" si="63"/>
        <v>0</v>
      </c>
      <c r="I101" s="94" t="s">
        <v>89</v>
      </c>
      <c r="J101" s="16">
        <v>0</v>
      </c>
      <c r="K101" s="16">
        <v>0</v>
      </c>
      <c r="L101" s="16">
        <v>0.2</v>
      </c>
      <c r="M101" s="16">
        <f t="shared" si="52"/>
        <v>0</v>
      </c>
      <c r="N101" s="20">
        <f t="shared" si="85"/>
        <v>0</v>
      </c>
      <c r="O101" s="89">
        <f t="shared" si="86"/>
        <v>0</v>
      </c>
      <c r="Q101" s="94" t="s">
        <v>89</v>
      </c>
      <c r="R101" s="16">
        <v>0</v>
      </c>
      <c r="S101" s="16">
        <v>0</v>
      </c>
      <c r="T101" s="16">
        <v>0.2</v>
      </c>
      <c r="U101" s="16">
        <f t="shared" si="53"/>
        <v>0</v>
      </c>
      <c r="V101" s="20">
        <f t="shared" si="75"/>
        <v>0</v>
      </c>
      <c r="W101" s="89">
        <f t="shared" si="64"/>
        <v>0</v>
      </c>
      <c r="Y101" s="94" t="s">
        <v>89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90</v>
      </c>
      <c r="AG101" s="94" t="s">
        <v>89</v>
      </c>
      <c r="AH101" s="16">
        <v>0</v>
      </c>
      <c r="AI101" s="16">
        <v>114</v>
      </c>
      <c r="AJ101" s="16">
        <v>0.2</v>
      </c>
      <c r="AK101" s="16">
        <f t="shared" ref="AK101" si="89">AH101*AJ101</f>
        <v>0</v>
      </c>
      <c r="AL101" s="20">
        <f t="shared" ref="AL101" si="90">AI101*AJ101</f>
        <v>22.8</v>
      </c>
      <c r="AM101" s="89">
        <f t="shared" ref="AM101" si="91">AK101+AL101</f>
        <v>22.8</v>
      </c>
      <c r="AN101" s="1" t="s">
        <v>133</v>
      </c>
      <c r="AO101" s="94" t="s">
        <v>89</v>
      </c>
      <c r="AP101" s="16">
        <v>0</v>
      </c>
      <c r="AQ101" s="16">
        <v>120</v>
      </c>
      <c r="AR101" s="16">
        <v>0.2</v>
      </c>
      <c r="AS101" s="16">
        <f t="shared" si="56"/>
        <v>0</v>
      </c>
      <c r="AT101" s="20">
        <f t="shared" si="78"/>
        <v>24</v>
      </c>
      <c r="AU101" s="89">
        <f t="shared" si="67"/>
        <v>24</v>
      </c>
      <c r="AV101" s="1" t="s">
        <v>118</v>
      </c>
      <c r="AW101" s="94" t="s">
        <v>89</v>
      </c>
      <c r="AX101" s="16">
        <v>0</v>
      </c>
      <c r="AY101" s="16">
        <v>552</v>
      </c>
      <c r="AZ101" s="16">
        <v>0.2</v>
      </c>
      <c r="BA101" s="16">
        <f t="shared" si="57"/>
        <v>0</v>
      </c>
      <c r="BB101" s="20">
        <f t="shared" si="79"/>
        <v>110.4</v>
      </c>
      <c r="BC101" s="89">
        <f t="shared" si="68"/>
        <v>110.4</v>
      </c>
      <c r="BD101" s="1" t="s">
        <v>124</v>
      </c>
      <c r="BE101" s="94" t="s">
        <v>89</v>
      </c>
      <c r="BF101" s="16"/>
      <c r="BG101" s="16"/>
      <c r="BH101" s="16">
        <v>0.2</v>
      </c>
      <c r="BI101" s="16">
        <f t="shared" si="58"/>
        <v>0</v>
      </c>
      <c r="BJ101" s="20">
        <f t="shared" si="80"/>
        <v>0</v>
      </c>
      <c r="BK101" s="89">
        <f t="shared" si="69"/>
        <v>0</v>
      </c>
      <c r="BM101" s="94" t="s">
        <v>89</v>
      </c>
      <c r="BN101" s="16">
        <v>0</v>
      </c>
      <c r="BO101" s="16"/>
      <c r="BP101" s="16">
        <v>0.2</v>
      </c>
      <c r="BQ101" s="16">
        <f t="shared" si="59"/>
        <v>0</v>
      </c>
      <c r="BR101" s="20">
        <f t="shared" si="81"/>
        <v>0</v>
      </c>
      <c r="BS101" s="89">
        <f t="shared" si="70"/>
        <v>0</v>
      </c>
      <c r="BU101" s="94" t="s">
        <v>89</v>
      </c>
      <c r="BV101" s="16">
        <v>0</v>
      </c>
      <c r="BW101" s="16">
        <v>0</v>
      </c>
      <c r="BX101" s="16">
        <v>0.2</v>
      </c>
      <c r="BY101" s="16">
        <f t="shared" si="60"/>
        <v>0</v>
      </c>
      <c r="BZ101" s="20">
        <f t="shared" si="82"/>
        <v>0</v>
      </c>
      <c r="CA101" s="89">
        <f t="shared" si="71"/>
        <v>0</v>
      </c>
      <c r="CC101" s="94" t="s">
        <v>89</v>
      </c>
      <c r="CD101" s="16">
        <v>0</v>
      </c>
      <c r="CE101" s="16">
        <v>0</v>
      </c>
      <c r="CF101" s="16">
        <v>0.2</v>
      </c>
      <c r="CG101" s="16">
        <f t="shared" si="61"/>
        <v>0</v>
      </c>
      <c r="CH101" s="20">
        <f t="shared" si="83"/>
        <v>0</v>
      </c>
      <c r="CI101" s="89">
        <f t="shared" si="72"/>
        <v>0</v>
      </c>
      <c r="CK101" s="94" t="s">
        <v>89</v>
      </c>
      <c r="CL101" s="16">
        <v>0</v>
      </c>
      <c r="CM101" s="16">
        <v>0</v>
      </c>
      <c r="CN101" s="16">
        <v>0.2</v>
      </c>
      <c r="CO101" s="16">
        <f t="shared" si="62"/>
        <v>0</v>
      </c>
      <c r="CP101" s="20">
        <f t="shared" si="84"/>
        <v>0</v>
      </c>
      <c r="CQ101" s="89">
        <f t="shared" si="73"/>
        <v>0</v>
      </c>
    </row>
    <row r="102" spans="1:95">
      <c r="A102" s="1"/>
      <c r="B102" s="1"/>
      <c r="D102" s="1"/>
      <c r="E102" s="1"/>
      <c r="F102" s="1"/>
      <c r="G102" s="93">
        <f>SUM(G78:G101)</f>
        <v>2288.4173604060911</v>
      </c>
      <c r="H102" s="1"/>
      <c r="I102" s="1"/>
      <c r="J102" s="1"/>
      <c r="K102" s="1"/>
      <c r="L102" s="1"/>
      <c r="M102" s="1"/>
      <c r="N102" s="1"/>
      <c r="O102" s="93">
        <f>SUM(O78:O101)</f>
        <v>2080.3891878172594</v>
      </c>
      <c r="P102" s="1"/>
      <c r="Q102" s="1"/>
      <c r="R102" s="1"/>
      <c r="S102" s="1"/>
      <c r="T102" s="1"/>
      <c r="U102" s="1"/>
      <c r="V102" s="1"/>
      <c r="W102" s="93">
        <f>SUM(W78:W101)</f>
        <v>2048.5672081218272</v>
      </c>
      <c r="AE102" s="93">
        <f>SUM(AE78:AE101)</f>
        <v>2357.1413705583759</v>
      </c>
      <c r="AF102" s="1"/>
      <c r="AM102" s="80">
        <f>SUM(AM78:AM101)</f>
        <v>2630.44</v>
      </c>
      <c r="AU102" s="80">
        <f>SUM(AU78:AU101)</f>
        <v>2149.645</v>
      </c>
      <c r="BC102" s="80">
        <f>SUM(BC78:BC101)</f>
        <v>1941.13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2015-09-07T13:33:52Z</dcterms:modified>
</cp:coreProperties>
</file>