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 firstSheet="1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compiti'!$A$1:$J$55</definedName>
  </definedNames>
  <calcPr calcId="125725" iterateDelta="1E-4"/>
</workbook>
</file>

<file path=xl/calcChain.xml><?xml version="1.0" encoding="utf-8"?>
<calcChain xmlns="http://schemas.openxmlformats.org/spreadsheetml/2006/main">
  <c r="O20" i="3"/>
  <c r="N20"/>
  <c r="O17"/>
  <c r="O18"/>
  <c r="O16"/>
  <c r="J40" i="2"/>
  <c r="M20" i="3"/>
  <c r="R50" i="2"/>
  <c r="C20" i="3"/>
  <c r="D20"/>
  <c r="E20"/>
  <c r="F20"/>
  <c r="G20"/>
  <c r="H20"/>
  <c r="I20"/>
  <c r="J20"/>
  <c r="K20"/>
  <c r="L20"/>
  <c r="B20"/>
  <c r="J41" i="2" l="1"/>
  <c r="R46"/>
  <c r="R42" l="1"/>
  <c r="R38" l="1"/>
  <c r="R29"/>
  <c r="I22" s="1"/>
  <c r="I19" l="1"/>
  <c r="R25"/>
  <c r="R21" l="1"/>
  <c r="I16" s="1"/>
  <c r="R17" l="1"/>
  <c r="I13" s="1"/>
  <c r="R14" l="1"/>
  <c r="R13"/>
  <c r="I10" s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T33" s="1"/>
  <c r="V33" s="1"/>
  <c r="I24"/>
  <c r="I21"/>
  <c r="I18"/>
  <c r="I15"/>
  <c r="I12"/>
  <c r="T14" s="1"/>
  <c r="V14" s="1"/>
  <c r="I9"/>
  <c r="R34"/>
  <c r="R6"/>
  <c r="I6"/>
  <c r="R5"/>
  <c r="I4" s="1"/>
  <c r="T6" l="1"/>
  <c r="V6" s="1"/>
  <c r="N18" i="3"/>
  <c r="N17"/>
  <c r="N16"/>
  <c r="M15"/>
  <c r="L15"/>
  <c r="K15"/>
  <c r="J15"/>
  <c r="I15"/>
  <c r="H15"/>
  <c r="G15"/>
  <c r="F15"/>
  <c r="E15"/>
  <c r="D15"/>
  <c r="C15"/>
  <c r="B15"/>
  <c r="N14"/>
  <c r="N13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N15" l="1"/>
  <c r="A35" i="5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34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R22"/>
  <c r="T21" s="1"/>
  <c r="V21" s="1"/>
  <c r="R18"/>
  <c r="T18" s="1"/>
  <c r="V18" s="1"/>
  <c r="R10"/>
  <c r="T10" s="1"/>
  <c r="V10" s="1"/>
  <c r="V53" l="1"/>
  <c r="X53" s="1"/>
  <c r="I40"/>
  <c r="I42" s="1"/>
  <c r="A16" i="5"/>
  <c r="A10" l="1"/>
  <c r="A11" s="1"/>
  <c r="A12" s="1"/>
  <c r="A13" s="1"/>
  <c r="A14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<sst xmlns="http://schemas.openxmlformats.org/spreadsheetml/2006/main" count="337" uniqueCount="178">
  <si>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</si>
  <si>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</si>
  <si>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</si>
  <si>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</si>
  <si>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</si>
  <si>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</si>
  <si>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</si>
  <si>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</si>
  <si>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</si>
  <si>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</si>
  <si>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caritas</t>
  </si>
  <si>
    <t>Carla</t>
  </si>
  <si>
    <t>MAGAZZINO
Carico e registrazione degli alimentari raccolti nei NEGOZI.
Scarico e registrazione alimenti utilizzati alla composizione delle borse.</t>
  </si>
  <si>
    <t>Raccolta alimentari COOP Sarmato</t>
  </si>
  <si>
    <t>Trasporto borse da MAGAZZINO a PALLARONI
Distribuzione borse ai singoli e famiglie.</t>
  </si>
  <si>
    <t>Greco Raffaele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</si>
  <si>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</si>
  <si>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</si>
  <si>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</si>
  <si>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</si>
  <si>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</si>
  <si>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</si>
  <si>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</si>
  <si>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</si>
  <si>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</si>
  <si>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</si>
  <si>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ASSISTENZA ALIMENTARE DI PRIMA NECESSITA', SU BASE VOLONTARIA; ALLE FAMIGLIE CON SITUAZIONE DI DISAGIO ECONOMICO</t>
  </si>
  <si>
    <t>RISORSE E ORGANIZZAZIONE DEL SERVIZIO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</si>
  <si>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</si>
  <si>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</si>
  <si>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</si>
  <si>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</si>
  <si>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</si>
  <si>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</si>
  <si>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</si>
  <si>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</si>
  <si>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</si>
  <si>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</si>
  <si>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</si>
  <si>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</si>
  <si>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</si>
  <si>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</si>
  <si>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</si>
  <si>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</si>
  <si>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</si>
  <si>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Rubin Silmo Gino
Responsabile distribuzione</t>
  </si>
  <si>
    <t>BASKO</t>
  </si>
  <si>
    <t>Paola Peveri</t>
  </si>
  <si>
    <t xml:space="preserve">Sara Bonzanini </t>
  </si>
  <si>
    <t>Botteschi Luigi</t>
  </si>
  <si>
    <t>Luigi Torsello</t>
  </si>
  <si>
    <t>aggregati Caritas</t>
  </si>
  <si>
    <t>Aggregato Caritas Sarmato</t>
  </si>
  <si>
    <t>Caritas Sarmato UP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</si>
  <si>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</si>
  <si>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</si>
  <si>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</si>
  <si>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</si>
  <si>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</si>
  <si>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</si>
  <si>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</si>
  <si>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AZALEA
Assistente Sociale per l'infanzia,</t>
  </si>
  <si>
    <t>COMUNE.
Assistenza sociale anziani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</si>
  <si>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</si>
  <si>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</si>
  <si>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</si>
  <si>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</si>
  <si>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volontari aggregati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</si>
  <si>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</si>
  <si>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</si>
  <si>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</si>
  <si>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</si>
  <si>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Morelli Domenico</t>
  </si>
  <si>
    <t>Carra Marco</t>
  </si>
  <si>
    <t xml:space="preserve">Raccolta alimentari  settimanale e promozione mensile - il primo sabatoa  a rotazione  ai 4 sup FAMILA,SIGMA,BASKO,COOP
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</si>
  <si>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</si>
  <si>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</si>
  <si>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</si>
  <si>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</si>
  <si>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</si>
  <si>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 xml:space="preserve">Squadra Trasporti.
Viaggi mensili a Parma per la raccolta viveri al Banco Alimentare.
</t>
  </si>
  <si>
    <t>Marco Rezzoaglio
Responsabile raccolta Sarmato</t>
  </si>
  <si>
    <t>Presidenza e ufficio di segreteria ONLUS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</si>
  <si>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</si>
  <si>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</si>
  <si>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</si>
  <si>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</si>
  <si>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</si>
  <si>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</si>
  <si>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</si>
  <si>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</si>
  <si>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</si>
  <si>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</si>
  <si>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CDA CARITAS CSG/Sarmato</t>
  </si>
  <si>
    <t>ASS. soc. Sarmato Ziano</t>
  </si>
  <si>
    <t>COMUNE PARROCCHIA CSG/ SARMATO</t>
  </si>
  <si>
    <t>Fiorella Meriggi</t>
  </si>
  <si>
    <t>Anna Eliseo</t>
  </si>
  <si>
    <t>Olivieri Giusi</t>
  </si>
  <si>
    <t>Scaut</t>
  </si>
  <si>
    <t>Filippo Dellavalle</t>
  </si>
  <si>
    <t>Francesco Mollura</t>
  </si>
  <si>
    <t>Mario Chiarabini</t>
  </si>
  <si>
    <t>Marisa Groppi</t>
  </si>
  <si>
    <t>Antonella Gianattasio</t>
  </si>
  <si>
    <t>Parrocchia Sarmato</t>
  </si>
  <si>
    <t>Don silvio Cavalli</t>
  </si>
  <si>
    <t>Distribuzione borse in canonica</t>
  </si>
  <si>
    <t>Dpiù</t>
  </si>
  <si>
    <t>carico e sacarico alimentari e stima costi - bilancio - archivio e pubblicazione dati</t>
  </si>
  <si>
    <t>Rocca Enrico</t>
  </si>
  <si>
    <t>Registrazione e pubblicazione dati</t>
  </si>
  <si>
    <t>Raimondi Milena</t>
  </si>
  <si>
    <t>totale</t>
  </si>
  <si>
    <t>FEBBRAIO (consegne del martedi comune CSG)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</si>
  <si>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</si>
  <si>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</si>
  <si>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</si>
  <si>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</si>
  <si>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</si>
  <si>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</si>
  <si>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</si>
  <si>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</si>
  <si>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</si>
  <si>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</si>
  <si>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</si>
  <si>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</si>
  <si>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</si>
  <si>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</si>
  <si>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</si>
  <si>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</si>
  <si>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</si>
  <si>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Maria Virginia Bursi
segretaria associazione</t>
  </si>
  <si>
    <t>Depaoli Marco</t>
  </si>
  <si>
    <t>Barba Franca</t>
  </si>
  <si>
    <t>Bernardi Giancarlo</t>
  </si>
  <si>
    <t>Raccolta prodotti donati da AMAZON</t>
  </si>
  <si>
    <t>Alpini Stradella</t>
  </si>
  <si>
    <t>Brunesi Roberto</t>
  </si>
  <si>
    <t>Bernardi Giuseppe</t>
  </si>
  <si>
    <t>45 risorse umane Addette all'iniziativa</t>
  </si>
  <si>
    <t>dicembre (ASP-CDA)</t>
  </si>
  <si>
    <t>Dato medio mens.</t>
  </si>
  <si>
    <t>GENNAIO (consegne del martedi comune CSG)</t>
  </si>
  <si>
    <t>gennaio (ASP+CDA)</t>
  </si>
  <si>
    <t>persone</t>
  </si>
  <si>
    <t>MARZO (consegne del martedi comune CSG)</t>
  </si>
  <si>
    <t>APRILE (consegne del martedi comune CSG)</t>
  </si>
  <si>
    <t>MAGGIO (consegne del martedi comune CSG)</t>
  </si>
  <si>
    <t>GIUGNO (consegne del martedi comune CSG)</t>
  </si>
  <si>
    <t>LUGLIO (consegne del martedi comune CSG)</t>
  </si>
  <si>
    <t>AGOSTO (consegne del martedi comune CSG)</t>
  </si>
  <si>
    <t>SETTEMBRE (consegne del martedi comune CSG)</t>
  </si>
  <si>
    <t>OTTOBRE (consegne del martedi comune CSG)</t>
  </si>
  <si>
    <t>NOVEMBRE (consegne del martedi comune CSG)</t>
  </si>
  <si>
    <t>DICEMBRE (consegne del martedi comune CSG)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</si>
  <si>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</si>
  <si>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</si>
  <si>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</si>
  <si>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</si>
  <si>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</si>
  <si>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</si>
  <si>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</si>
  <si>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</si>
  <si>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</si>
  <si>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</si>
  <si>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</si>
  <si>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</si>
  <si>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</si>
  <si>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</si>
  <si>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</si>
  <si>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</si>
  <si>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</si>
  <si>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</si>
  <si>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</si>
  <si>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num. Rich. con 3,5 componenti famiglia</t>
  </si>
  <si>
    <t>STORIA RACCOLTA E DISTRIBUZIONE BORSE 2018</t>
  </si>
  <si>
    <t>mesi/2018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</si>
</sst>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left" vertical="justify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7" xfId="0" applyNumberFormat="1" applyFont="1" applyBorder="1" applyAlignment="1">
      <alignment horizont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 vertical="center" wrapText="1"/>
    </xf>
    <xf numFmtId="16" fontId="1" fillId="0" borderId="47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6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42" xfId="0" applyBorder="1"/>
    <xf numFmtId="0" fontId="0" fillId="0" borderId="54" xfId="0" applyBorder="1"/>
    <xf numFmtId="0" fontId="0" fillId="0" borderId="45" xfId="0" applyBorder="1"/>
    <xf numFmtId="0" fontId="1" fillId="0" borderId="45" xfId="0" applyFont="1" applyBorder="1" applyAlignment="1">
      <alignment horizontal="center"/>
    </xf>
    <xf numFmtId="0" fontId="0" fillId="0" borderId="55" xfId="0" applyBorder="1"/>
    <xf numFmtId="0" fontId="0" fillId="0" borderId="1" xfId="0" applyBorder="1" applyAlignment="1">
      <alignment horizontal="center" vertical="center" wrapText="1"/>
    </xf>
    <xf numFmtId="1" fontId="0" fillId="0" borderId="56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6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workbookViewId="0">
      <selection activeCell="L55" sqref="L55"/>
    </sheetView>
  </sheetViews>
  <sheetFormatPr defaultRowHeight="15"/>
  <cols>
    <col min="1" max="1" width="4" customWidth="1"/>
    <col min="2" max="2" width="21.140625" bestFit="1" customWidth="1"/>
    <col min="3" max="3" width="27.5703125" customWidth="1"/>
    <col min="4" max="4" width="25.7109375" customWidth="1"/>
    <col min="5" max="5" width="15.28515625" customWidth="1"/>
    <col min="6" max="8" width="7.7109375" customWidth="1"/>
    <col min="9" max="9" width="20.28515625" customWidth="1"/>
    <col min="10" max="10" width="12.85546875" customWidth="1"/>
  </cols>
  <sheetData>
    <row r="1" spans="1:12" ht="15.75" thickBot="1"/>
    <row r="2" spans="1:12" ht="15.75" thickBot="1">
      <c r="B2" s="134" t="s">
        <v>26</v>
      </c>
      <c r="C2" s="135"/>
      <c r="D2" s="135"/>
      <c r="E2" s="135"/>
      <c r="F2" s="135"/>
      <c r="G2" s="135"/>
      <c r="H2" s="135"/>
      <c r="I2" s="135"/>
      <c r="J2" s="136"/>
    </row>
    <row r="3" spans="1:12" ht="25.5">
      <c r="B3" s="42" t="s">
        <v>71</v>
      </c>
      <c r="C3" s="16" t="s">
        <v>0</v>
      </c>
      <c r="D3" s="16" t="s">
        <v>1</v>
      </c>
      <c r="E3" s="16" t="s">
        <v>2</v>
      </c>
      <c r="F3" s="16" t="s">
        <v>46</v>
      </c>
      <c r="G3" s="53" t="s">
        <v>3</v>
      </c>
      <c r="H3" s="55" t="s">
        <v>108</v>
      </c>
      <c r="I3" s="16" t="s">
        <v>4</v>
      </c>
      <c r="J3" s="43" t="s">
        <v>59</v>
      </c>
      <c r="K3" s="3"/>
      <c r="L3" s="1"/>
    </row>
    <row r="4" spans="1:12" ht="38.25">
      <c r="B4" s="25" t="s">
        <v>60</v>
      </c>
      <c r="C4" s="17" t="s">
        <v>6</v>
      </c>
      <c r="D4" s="17" t="s">
        <v>64</v>
      </c>
      <c r="E4" s="17" t="s">
        <v>5</v>
      </c>
      <c r="F4" s="17" t="s">
        <v>65</v>
      </c>
      <c r="G4" s="17"/>
      <c r="H4" s="17"/>
      <c r="I4" s="17"/>
      <c r="J4" s="26"/>
      <c r="K4" s="3"/>
      <c r="L4" s="1"/>
    </row>
    <row r="5" spans="1:12" ht="51.75" customHeight="1" thickBot="1">
      <c r="B5" s="34" t="s">
        <v>24</v>
      </c>
      <c r="C5" s="20" t="s">
        <v>66</v>
      </c>
      <c r="D5" s="20" t="s">
        <v>62</v>
      </c>
      <c r="E5" s="20" t="s">
        <v>61</v>
      </c>
      <c r="F5" s="143" t="s">
        <v>93</v>
      </c>
      <c r="G5" s="144"/>
      <c r="H5" s="17" t="s">
        <v>94</v>
      </c>
      <c r="I5" s="20" t="s">
        <v>67</v>
      </c>
      <c r="J5" s="50" t="s">
        <v>95</v>
      </c>
      <c r="K5" s="3"/>
      <c r="L5" s="1"/>
    </row>
    <row r="6" spans="1:12" ht="15.75" thickBot="1"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5.75" thickBot="1">
      <c r="B7" s="137" t="s">
        <v>27</v>
      </c>
      <c r="C7" s="138"/>
      <c r="D7" s="139"/>
      <c r="E7" s="2"/>
      <c r="F7" s="2"/>
      <c r="G7" s="2"/>
      <c r="H7" s="2"/>
      <c r="I7" s="2"/>
      <c r="J7" s="2"/>
      <c r="K7" s="1"/>
      <c r="L7" s="1"/>
    </row>
    <row r="8" spans="1:12" s="6" customFormat="1" ht="29.25" thickBot="1">
      <c r="B8" s="40" t="s">
        <v>63</v>
      </c>
      <c r="C8" s="33" t="s">
        <v>7</v>
      </c>
      <c r="D8" s="41" t="s">
        <v>25</v>
      </c>
      <c r="E8" s="5"/>
      <c r="F8" s="5"/>
      <c r="G8" s="5"/>
      <c r="H8" s="5"/>
      <c r="I8" s="5"/>
      <c r="J8" s="5"/>
      <c r="K8" s="3"/>
      <c r="L8" s="3"/>
    </row>
    <row r="9" spans="1:12" s="6" customFormat="1" ht="51.75" thickBot="1">
      <c r="A9" s="44">
        <v>1</v>
      </c>
      <c r="B9" s="21" t="s">
        <v>8</v>
      </c>
      <c r="C9" s="33" t="s">
        <v>88</v>
      </c>
      <c r="D9" s="23" t="s">
        <v>89</v>
      </c>
      <c r="E9" s="5"/>
      <c r="F9" s="5"/>
      <c r="G9" s="5"/>
      <c r="H9" s="5"/>
      <c r="I9" s="5"/>
      <c r="J9" s="5"/>
      <c r="K9" s="3"/>
      <c r="L9" s="3"/>
    </row>
    <row r="10" spans="1:12" s="6" customFormat="1" ht="29.25" customHeight="1" thickBot="1">
      <c r="A10" s="44">
        <f>A9+1</f>
        <v>2</v>
      </c>
      <c r="B10" s="24" t="s">
        <v>22</v>
      </c>
      <c r="C10" s="19" t="s">
        <v>87</v>
      </c>
      <c r="D10" s="130" t="s">
        <v>12</v>
      </c>
      <c r="E10" s="5"/>
      <c r="F10" s="5"/>
      <c r="G10" s="5"/>
      <c r="H10" s="5"/>
      <c r="I10" s="5"/>
      <c r="J10" s="5"/>
      <c r="K10" s="3"/>
      <c r="L10" s="3"/>
    </row>
    <row r="11" spans="1:12" s="6" customFormat="1" ht="15" customHeight="1" thickBot="1">
      <c r="A11" s="44">
        <f t="shared" ref="A11:A53" si="0">A10+1</f>
        <v>3</v>
      </c>
      <c r="B11" s="25" t="s">
        <v>22</v>
      </c>
      <c r="C11" s="17" t="s">
        <v>15</v>
      </c>
      <c r="D11" s="142"/>
      <c r="E11" s="5"/>
      <c r="F11" s="5"/>
      <c r="G11" s="5"/>
      <c r="H11" s="5"/>
      <c r="I11" s="5"/>
      <c r="J11" s="5"/>
      <c r="K11" s="3"/>
      <c r="L11" s="3"/>
    </row>
    <row r="12" spans="1:12" s="6" customFormat="1" ht="15" customHeight="1" thickBot="1">
      <c r="A12" s="44">
        <f t="shared" si="0"/>
        <v>4</v>
      </c>
      <c r="B12" s="25" t="s">
        <v>8</v>
      </c>
      <c r="C12" s="17" t="s">
        <v>16</v>
      </c>
      <c r="D12" s="142"/>
      <c r="E12" s="5"/>
      <c r="F12" s="5"/>
      <c r="G12" s="5"/>
      <c r="H12" s="5"/>
      <c r="I12" s="5"/>
      <c r="J12" s="5"/>
      <c r="K12" s="3"/>
      <c r="L12" s="3"/>
    </row>
    <row r="13" spans="1:12" s="6" customFormat="1" ht="15" customHeight="1" thickBot="1">
      <c r="A13" s="44">
        <f t="shared" si="0"/>
        <v>5</v>
      </c>
      <c r="B13" s="25" t="s">
        <v>8</v>
      </c>
      <c r="C13" s="17" t="s">
        <v>17</v>
      </c>
      <c r="D13" s="142"/>
      <c r="E13" s="5"/>
      <c r="F13" s="5"/>
      <c r="G13" s="5"/>
      <c r="H13" s="5"/>
      <c r="I13" s="5"/>
      <c r="J13" s="5"/>
      <c r="K13" s="3"/>
      <c r="L13" s="3"/>
    </row>
    <row r="14" spans="1:12" s="6" customFormat="1" ht="15" customHeight="1" thickBot="1">
      <c r="A14" s="44">
        <f t="shared" si="0"/>
        <v>6</v>
      </c>
      <c r="B14" s="25" t="s">
        <v>9</v>
      </c>
      <c r="C14" s="17" t="s">
        <v>11</v>
      </c>
      <c r="D14" s="142"/>
      <c r="E14" s="5"/>
      <c r="F14" s="5"/>
      <c r="G14" s="5"/>
      <c r="H14" s="5"/>
      <c r="I14" s="5"/>
      <c r="J14" s="5"/>
      <c r="K14" s="3"/>
      <c r="L14" s="3"/>
    </row>
    <row r="15" spans="1:12" s="6" customFormat="1" ht="15" customHeight="1" thickBot="1">
      <c r="A15" s="44">
        <v>7</v>
      </c>
      <c r="B15" s="49" t="s">
        <v>9</v>
      </c>
      <c r="C15" s="56" t="s">
        <v>96</v>
      </c>
      <c r="D15" s="131"/>
      <c r="E15" s="5"/>
      <c r="F15" s="5"/>
      <c r="G15" s="5"/>
      <c r="H15" s="5"/>
      <c r="I15" s="5"/>
      <c r="J15" s="5"/>
      <c r="K15" s="3"/>
      <c r="L15" s="3"/>
    </row>
    <row r="16" spans="1:12" s="6" customFormat="1" ht="43.5" customHeight="1" thickBot="1">
      <c r="A16" s="44">
        <f>A15+1</f>
        <v>8</v>
      </c>
      <c r="B16" s="24" t="s">
        <v>10</v>
      </c>
      <c r="C16" s="38" t="s">
        <v>79</v>
      </c>
      <c r="D16" s="130" t="s">
        <v>74</v>
      </c>
      <c r="E16" s="5"/>
      <c r="F16" s="5"/>
      <c r="G16" s="5"/>
      <c r="H16" s="5"/>
      <c r="I16" s="5"/>
      <c r="J16" s="5"/>
    </row>
    <row r="17" spans="1:10" s="6" customFormat="1" ht="15" customHeight="1" thickBot="1">
      <c r="A17" s="44">
        <f t="shared" si="0"/>
        <v>9</v>
      </c>
      <c r="B17" s="25" t="s">
        <v>55</v>
      </c>
      <c r="C17" s="54" t="s">
        <v>97</v>
      </c>
      <c r="D17" s="142"/>
      <c r="E17" s="5"/>
      <c r="F17" s="5"/>
      <c r="G17" s="5"/>
      <c r="H17" s="5"/>
      <c r="I17" s="5"/>
      <c r="J17" s="5"/>
    </row>
    <row r="18" spans="1:10" s="6" customFormat="1" ht="15" customHeight="1" thickBot="1">
      <c r="A18" s="44">
        <f t="shared" si="0"/>
        <v>10</v>
      </c>
      <c r="B18" s="25" t="s">
        <v>55</v>
      </c>
      <c r="C18" s="15" t="s">
        <v>72</v>
      </c>
      <c r="D18" s="142"/>
      <c r="E18" s="5"/>
      <c r="F18" s="5"/>
      <c r="G18" s="5"/>
      <c r="H18" s="5"/>
      <c r="I18" s="5"/>
      <c r="J18" s="5"/>
    </row>
    <row r="19" spans="1:10" s="6" customFormat="1" ht="15" customHeight="1" thickBot="1">
      <c r="A19" s="44">
        <f t="shared" si="0"/>
        <v>11</v>
      </c>
      <c r="B19" s="25" t="s">
        <v>55</v>
      </c>
      <c r="C19" s="15" t="s">
        <v>18</v>
      </c>
      <c r="D19" s="142"/>
      <c r="E19" s="5"/>
      <c r="F19" s="5"/>
      <c r="G19" s="5"/>
      <c r="H19" s="5"/>
      <c r="I19" s="5"/>
      <c r="J19" s="5"/>
    </row>
    <row r="20" spans="1:10" s="6" customFormat="1" ht="15" customHeight="1" thickBot="1">
      <c r="A20" s="44">
        <f t="shared" si="0"/>
        <v>12</v>
      </c>
      <c r="B20" s="25" t="s">
        <v>55</v>
      </c>
      <c r="C20" s="15" t="s">
        <v>19</v>
      </c>
      <c r="D20" s="142"/>
      <c r="E20" s="5"/>
      <c r="F20" s="5"/>
      <c r="G20" s="5"/>
      <c r="H20" s="5"/>
      <c r="I20" s="5"/>
      <c r="J20" s="5"/>
    </row>
    <row r="21" spans="1:10" s="6" customFormat="1" ht="15" customHeight="1" thickBot="1">
      <c r="A21" s="44">
        <f t="shared" si="0"/>
        <v>13</v>
      </c>
      <c r="B21" s="25" t="s">
        <v>55</v>
      </c>
      <c r="C21" s="15" t="s">
        <v>73</v>
      </c>
      <c r="D21" s="142"/>
      <c r="E21" s="5"/>
      <c r="F21" s="5"/>
      <c r="G21" s="5"/>
      <c r="H21" s="5"/>
      <c r="I21" s="5"/>
      <c r="J21" s="5"/>
    </row>
    <row r="22" spans="1:10" s="6" customFormat="1" ht="15" customHeight="1" thickBot="1">
      <c r="A22" s="44">
        <f t="shared" si="0"/>
        <v>14</v>
      </c>
      <c r="B22" s="25" t="s">
        <v>55</v>
      </c>
      <c r="C22" s="15" t="s">
        <v>83</v>
      </c>
      <c r="D22" s="142"/>
      <c r="E22" s="5"/>
      <c r="F22" s="5"/>
      <c r="G22" s="5"/>
      <c r="H22" s="5"/>
      <c r="I22" s="5"/>
      <c r="J22" s="5"/>
    </row>
    <row r="23" spans="1:10" s="6" customFormat="1" ht="15" customHeight="1" thickBot="1">
      <c r="A23" s="44">
        <f t="shared" si="0"/>
        <v>15</v>
      </c>
      <c r="B23" s="25" t="s">
        <v>55</v>
      </c>
      <c r="C23" s="14" t="s">
        <v>98</v>
      </c>
      <c r="D23" s="142"/>
      <c r="E23" s="5"/>
      <c r="F23" s="5"/>
      <c r="G23" s="5"/>
      <c r="H23" s="5"/>
      <c r="I23" s="5"/>
      <c r="J23" s="5"/>
    </row>
    <row r="24" spans="1:10" s="6" customFormat="1" ht="15" customHeight="1" thickBot="1">
      <c r="A24" s="44">
        <f t="shared" si="0"/>
        <v>16</v>
      </c>
      <c r="B24" s="25" t="s">
        <v>55</v>
      </c>
      <c r="C24" s="14" t="s">
        <v>101</v>
      </c>
      <c r="D24" s="142"/>
      <c r="E24" s="5"/>
      <c r="F24" s="5"/>
      <c r="G24" s="5"/>
      <c r="H24" s="5"/>
      <c r="I24" s="5"/>
      <c r="J24" s="5"/>
    </row>
    <row r="25" spans="1:10" s="6" customFormat="1" ht="15" customHeight="1" thickBot="1">
      <c r="A25" s="44">
        <f t="shared" si="0"/>
        <v>17</v>
      </c>
      <c r="B25" s="25" t="s">
        <v>55</v>
      </c>
      <c r="C25" s="14" t="s">
        <v>102</v>
      </c>
      <c r="D25" s="142"/>
      <c r="E25" s="5"/>
      <c r="F25" s="5"/>
      <c r="G25" s="5"/>
      <c r="H25" s="5"/>
      <c r="I25" s="5"/>
      <c r="J25" s="5"/>
    </row>
    <row r="26" spans="1:10" s="6" customFormat="1" ht="15" customHeight="1" thickBot="1">
      <c r="A26" s="44">
        <f t="shared" si="0"/>
        <v>18</v>
      </c>
      <c r="B26" s="25" t="s">
        <v>55</v>
      </c>
      <c r="C26" s="14" t="s">
        <v>103</v>
      </c>
      <c r="D26" s="142"/>
      <c r="E26" s="5"/>
      <c r="F26" s="5"/>
      <c r="G26" s="5"/>
      <c r="H26" s="5"/>
      <c r="I26" s="5"/>
      <c r="J26" s="5"/>
    </row>
    <row r="27" spans="1:10" s="6" customFormat="1" ht="15" customHeight="1" thickBot="1">
      <c r="A27" s="44">
        <f t="shared" si="0"/>
        <v>19</v>
      </c>
      <c r="B27" s="25" t="s">
        <v>55</v>
      </c>
      <c r="C27" s="14" t="s">
        <v>104</v>
      </c>
      <c r="D27" s="142"/>
      <c r="E27" s="5"/>
      <c r="F27" s="5"/>
      <c r="G27" s="5"/>
      <c r="H27" s="5"/>
      <c r="I27" s="5"/>
      <c r="J27" s="5"/>
    </row>
    <row r="28" spans="1:10" s="6" customFormat="1" ht="15" customHeight="1" thickBot="1">
      <c r="A28" s="44">
        <f t="shared" si="0"/>
        <v>20</v>
      </c>
      <c r="B28" s="39" t="s">
        <v>54</v>
      </c>
      <c r="C28" s="14" t="s">
        <v>50</v>
      </c>
      <c r="D28" s="142"/>
      <c r="E28" s="5"/>
      <c r="F28" s="7"/>
      <c r="G28" s="7"/>
      <c r="H28" s="7"/>
      <c r="I28" s="7"/>
      <c r="J28" s="7"/>
    </row>
    <row r="29" spans="1:10" s="6" customFormat="1" ht="15" customHeight="1" thickBot="1">
      <c r="A29" s="44">
        <f t="shared" si="0"/>
        <v>21</v>
      </c>
      <c r="B29" s="39" t="s">
        <v>54</v>
      </c>
      <c r="C29" s="14" t="s">
        <v>47</v>
      </c>
      <c r="D29" s="142"/>
      <c r="E29" s="5"/>
      <c r="F29" s="7"/>
      <c r="G29" s="7"/>
      <c r="H29" s="7"/>
      <c r="I29" s="7"/>
      <c r="J29" s="7"/>
    </row>
    <row r="30" spans="1:10" s="6" customFormat="1" ht="15" customHeight="1" thickBot="1">
      <c r="A30" s="44">
        <f t="shared" si="0"/>
        <v>22</v>
      </c>
      <c r="B30" s="39" t="s">
        <v>54</v>
      </c>
      <c r="C30" s="14" t="s">
        <v>48</v>
      </c>
      <c r="D30" s="142"/>
      <c r="E30" s="5"/>
      <c r="F30" s="7"/>
      <c r="G30" s="7"/>
      <c r="H30" s="7"/>
      <c r="I30" s="7"/>
      <c r="J30" s="7"/>
    </row>
    <row r="31" spans="1:10" s="6" customFormat="1" ht="15" customHeight="1" thickBot="1">
      <c r="A31" s="44">
        <f t="shared" si="0"/>
        <v>23</v>
      </c>
      <c r="B31" s="39" t="s">
        <v>54</v>
      </c>
      <c r="C31" s="14" t="s">
        <v>49</v>
      </c>
      <c r="D31" s="142"/>
      <c r="E31" s="5"/>
      <c r="F31" s="7"/>
      <c r="G31" s="7"/>
      <c r="H31" s="7"/>
      <c r="I31" s="7"/>
      <c r="J31" s="7"/>
    </row>
    <row r="32" spans="1:10" s="6" customFormat="1" ht="15" customHeight="1" thickBot="1">
      <c r="A32" s="44">
        <f t="shared" si="0"/>
        <v>24</v>
      </c>
      <c r="B32" s="57" t="s">
        <v>99</v>
      </c>
      <c r="C32" s="65" t="s">
        <v>100</v>
      </c>
      <c r="D32" s="142"/>
      <c r="E32" s="5"/>
      <c r="F32" s="7"/>
      <c r="G32" s="7"/>
      <c r="H32" s="7"/>
      <c r="I32" s="7"/>
      <c r="J32" s="7"/>
    </row>
    <row r="33" spans="1:10" s="6" customFormat="1" ht="15" customHeight="1" thickBot="1">
      <c r="A33" s="44">
        <f t="shared" si="0"/>
        <v>25</v>
      </c>
      <c r="B33" s="66" t="s">
        <v>55</v>
      </c>
      <c r="C33" s="47" t="s">
        <v>112</v>
      </c>
      <c r="D33" s="142"/>
      <c r="E33" s="5"/>
      <c r="F33" s="7"/>
      <c r="G33" s="7"/>
      <c r="H33" s="7"/>
      <c r="I33" s="7"/>
      <c r="J33" s="7"/>
    </row>
    <row r="34" spans="1:10" s="6" customFormat="1" ht="15" customHeight="1" thickBot="1">
      <c r="A34" s="44">
        <f t="shared" si="0"/>
        <v>26</v>
      </c>
      <c r="B34" s="34" t="s">
        <v>55</v>
      </c>
      <c r="C34" s="35" t="s">
        <v>135</v>
      </c>
      <c r="D34" s="131"/>
      <c r="E34" s="5"/>
      <c r="F34" s="7"/>
      <c r="G34" s="7"/>
      <c r="H34" s="7"/>
      <c r="I34" s="7"/>
      <c r="J34" s="7"/>
    </row>
    <row r="35" spans="1:10" s="6" customFormat="1" ht="29.25" thickBot="1">
      <c r="A35" s="44">
        <f t="shared" si="0"/>
        <v>27</v>
      </c>
      <c r="B35" s="36" t="s">
        <v>53</v>
      </c>
      <c r="C35" s="19" t="s">
        <v>81</v>
      </c>
      <c r="D35" s="140" t="s">
        <v>13</v>
      </c>
      <c r="E35" s="5"/>
      <c r="F35" s="7"/>
      <c r="G35" s="7"/>
      <c r="H35" s="7"/>
      <c r="I35" s="7"/>
      <c r="J35" s="7"/>
    </row>
    <row r="36" spans="1:10" s="6" customFormat="1" ht="15" customHeight="1" thickBot="1">
      <c r="A36" s="44">
        <f t="shared" si="0"/>
        <v>28</v>
      </c>
      <c r="B36" s="37" t="s">
        <v>52</v>
      </c>
      <c r="C36" s="35" t="s">
        <v>20</v>
      </c>
      <c r="D36" s="141"/>
      <c r="E36" s="5"/>
      <c r="F36" s="7"/>
      <c r="G36" s="7"/>
      <c r="H36" s="7"/>
      <c r="I36" s="7"/>
      <c r="J36" s="7"/>
    </row>
    <row r="37" spans="1:10" s="6" customFormat="1" ht="15" customHeight="1" thickBot="1">
      <c r="A37" s="44">
        <f t="shared" si="0"/>
        <v>29</v>
      </c>
      <c r="B37" s="57" t="s">
        <v>105</v>
      </c>
      <c r="C37" s="48" t="s">
        <v>106</v>
      </c>
      <c r="D37" s="51" t="s">
        <v>107</v>
      </c>
      <c r="E37" s="5"/>
      <c r="F37" s="7"/>
      <c r="G37" s="7"/>
      <c r="H37" s="7"/>
      <c r="I37" s="7"/>
      <c r="J37" s="7"/>
    </row>
    <row r="38" spans="1:10" s="6" customFormat="1" ht="29.25" customHeight="1" thickBot="1">
      <c r="A38" s="44">
        <f t="shared" si="0"/>
        <v>30</v>
      </c>
      <c r="B38" s="25" t="s">
        <v>51</v>
      </c>
      <c r="C38" s="19" t="s">
        <v>45</v>
      </c>
      <c r="D38" s="130" t="s">
        <v>14</v>
      </c>
      <c r="E38" s="5"/>
      <c r="F38" s="7"/>
      <c r="G38" s="7"/>
      <c r="H38" s="7"/>
      <c r="I38" s="7"/>
      <c r="J38" s="7"/>
    </row>
    <row r="39" spans="1:10" s="6" customFormat="1" ht="21.75" customHeight="1" thickBot="1">
      <c r="A39" s="44">
        <f t="shared" si="0"/>
        <v>31</v>
      </c>
      <c r="B39" s="25" t="s">
        <v>51</v>
      </c>
      <c r="C39" s="18" t="s">
        <v>21</v>
      </c>
      <c r="D39" s="142"/>
      <c r="E39" s="5"/>
      <c r="F39" s="7"/>
      <c r="G39" s="7"/>
      <c r="H39" s="7"/>
      <c r="I39" s="7"/>
      <c r="J39" s="7"/>
    </row>
    <row r="40" spans="1:10" s="6" customFormat="1" ht="22.5" customHeight="1" thickBot="1">
      <c r="A40" s="44">
        <f t="shared" si="0"/>
        <v>32</v>
      </c>
      <c r="B40" s="25" t="s">
        <v>51</v>
      </c>
      <c r="C40" s="17" t="s">
        <v>133</v>
      </c>
      <c r="D40" s="142"/>
      <c r="E40" s="5"/>
      <c r="F40" s="7"/>
      <c r="G40" s="7"/>
      <c r="H40" s="7"/>
      <c r="I40" s="7"/>
      <c r="J40" s="7"/>
    </row>
    <row r="41" spans="1:10" s="6" customFormat="1" ht="22.5" customHeight="1" thickBot="1">
      <c r="A41" s="44">
        <f t="shared" si="0"/>
        <v>33</v>
      </c>
      <c r="B41" s="25" t="s">
        <v>51</v>
      </c>
      <c r="C41" s="64" t="s">
        <v>134</v>
      </c>
      <c r="D41" s="131"/>
      <c r="E41" s="5"/>
      <c r="F41" s="7"/>
      <c r="G41" s="7"/>
      <c r="H41" s="7"/>
      <c r="I41" s="7"/>
      <c r="J41" s="7"/>
    </row>
    <row r="42" spans="1:10" s="6" customFormat="1" ht="29.25" customHeight="1" thickBot="1">
      <c r="A42" s="44">
        <f t="shared" si="0"/>
        <v>34</v>
      </c>
      <c r="B42" s="24" t="s">
        <v>55</v>
      </c>
      <c r="C42" s="19" t="s">
        <v>86</v>
      </c>
      <c r="D42" s="130" t="s">
        <v>80</v>
      </c>
      <c r="E42" s="5"/>
      <c r="F42" s="7"/>
      <c r="G42" s="7"/>
      <c r="H42" s="7"/>
      <c r="I42" s="7"/>
    </row>
    <row r="43" spans="1:10" s="6" customFormat="1" ht="15" customHeight="1" thickBot="1">
      <c r="A43" s="44">
        <f t="shared" si="0"/>
        <v>35</v>
      </c>
      <c r="B43" s="25" t="s">
        <v>55</v>
      </c>
      <c r="C43" s="18" t="s">
        <v>77</v>
      </c>
      <c r="D43" s="142"/>
      <c r="E43" s="5"/>
      <c r="F43" s="7"/>
      <c r="G43" s="7"/>
      <c r="H43" s="7"/>
      <c r="I43" s="7"/>
    </row>
    <row r="44" spans="1:10" s="6" customFormat="1" ht="15" customHeight="1" thickBot="1">
      <c r="A44" s="44">
        <f t="shared" si="0"/>
        <v>36</v>
      </c>
      <c r="B44" s="25" t="s">
        <v>55</v>
      </c>
      <c r="C44" s="5" t="s">
        <v>78</v>
      </c>
      <c r="D44" s="142"/>
      <c r="E44" s="5"/>
      <c r="F44" s="7"/>
      <c r="G44" s="7"/>
      <c r="H44" s="7"/>
      <c r="I44" s="7"/>
    </row>
    <row r="45" spans="1:10" s="6" customFormat="1" ht="15" customHeight="1" thickBot="1">
      <c r="A45" s="44">
        <f t="shared" si="0"/>
        <v>37</v>
      </c>
      <c r="B45" s="25" t="s">
        <v>90</v>
      </c>
      <c r="C45" s="18" t="s">
        <v>91</v>
      </c>
      <c r="D45" s="142"/>
      <c r="E45" s="5"/>
      <c r="F45" s="7"/>
      <c r="G45" s="7"/>
      <c r="H45" s="7"/>
      <c r="I45" s="7"/>
    </row>
    <row r="46" spans="1:10" s="6" customFormat="1" ht="30" customHeight="1" thickBot="1">
      <c r="A46" s="44">
        <f t="shared" si="0"/>
        <v>38</v>
      </c>
      <c r="B46" s="24" t="s">
        <v>137</v>
      </c>
      <c r="C46" s="67" t="s">
        <v>138</v>
      </c>
      <c r="D46" s="130" t="s">
        <v>136</v>
      </c>
      <c r="E46" s="5"/>
      <c r="F46" s="7"/>
      <c r="G46" s="7"/>
      <c r="H46" s="7"/>
      <c r="I46" s="7"/>
    </row>
    <row r="47" spans="1:10" s="6" customFormat="1" ht="15" customHeight="1" thickBot="1">
      <c r="A47" s="44">
        <f t="shared" si="0"/>
        <v>39</v>
      </c>
      <c r="B47" s="25" t="s">
        <v>55</v>
      </c>
      <c r="C47" s="48" t="s">
        <v>139</v>
      </c>
      <c r="D47" s="131"/>
      <c r="E47" s="5"/>
      <c r="F47" s="7"/>
      <c r="G47" s="7"/>
      <c r="H47" s="7"/>
      <c r="I47" s="7"/>
    </row>
    <row r="48" spans="1:10" s="6" customFormat="1" ht="29.25" thickBot="1">
      <c r="A48" s="44">
        <f t="shared" si="0"/>
        <v>40</v>
      </c>
      <c r="B48" s="132" t="s">
        <v>85</v>
      </c>
      <c r="C48" s="19" t="s">
        <v>84</v>
      </c>
      <c r="D48" s="130" t="s">
        <v>82</v>
      </c>
      <c r="E48" s="5"/>
      <c r="F48" s="7"/>
      <c r="G48" s="7"/>
      <c r="H48" s="7"/>
      <c r="I48" s="7"/>
    </row>
    <row r="49" spans="1:5" s="6" customFormat="1" ht="27.75" customHeight="1" thickBot="1">
      <c r="A49" s="44">
        <f t="shared" si="0"/>
        <v>41</v>
      </c>
      <c r="B49" s="133"/>
      <c r="C49" s="52" t="s">
        <v>132</v>
      </c>
      <c r="D49" s="131"/>
      <c r="E49" s="5"/>
    </row>
    <row r="50" spans="1:5" s="6" customFormat="1" ht="39" thickBot="1">
      <c r="A50" s="44">
        <f t="shared" si="0"/>
        <v>42</v>
      </c>
      <c r="B50" s="21" t="s">
        <v>57</v>
      </c>
      <c r="C50" s="22" t="s">
        <v>56</v>
      </c>
      <c r="D50" s="23" t="s">
        <v>68</v>
      </c>
      <c r="E50" s="5"/>
    </row>
    <row r="51" spans="1:5" s="6" customFormat="1" ht="90" thickBot="1">
      <c r="A51" s="44">
        <f t="shared" si="0"/>
        <v>43</v>
      </c>
      <c r="B51" s="27" t="s">
        <v>23</v>
      </c>
      <c r="C51" s="28" t="s">
        <v>76</v>
      </c>
      <c r="D51" s="29" t="s">
        <v>70</v>
      </c>
      <c r="E51" s="5"/>
    </row>
    <row r="52" spans="1:5" s="6" customFormat="1" ht="21.75" customHeight="1" thickBot="1">
      <c r="A52" s="44">
        <f t="shared" si="0"/>
        <v>44</v>
      </c>
      <c r="B52" s="132" t="s">
        <v>111</v>
      </c>
      <c r="C52" s="19" t="s">
        <v>58</v>
      </c>
      <c r="D52" s="130" t="s">
        <v>109</v>
      </c>
      <c r="E52" s="5"/>
    </row>
    <row r="53" spans="1:5" s="6" customFormat="1" ht="21" customHeight="1" thickBot="1">
      <c r="A53" s="44">
        <f t="shared" si="0"/>
        <v>45</v>
      </c>
      <c r="B53" s="133"/>
      <c r="C53" s="58" t="s">
        <v>110</v>
      </c>
      <c r="D53" s="131"/>
      <c r="E53" s="5"/>
    </row>
    <row r="54" spans="1:5" ht="26.25" thickBot="1">
      <c r="B54" s="30" t="s">
        <v>75</v>
      </c>
      <c r="C54" s="31" t="s">
        <v>140</v>
      </c>
      <c r="D54" s="32"/>
    </row>
  </sheetData>
  <mergeCells count="13">
    <mergeCell ref="D52:D53"/>
    <mergeCell ref="B52:B53"/>
    <mergeCell ref="D48:D49"/>
    <mergeCell ref="B48:B49"/>
    <mergeCell ref="B2:J2"/>
    <mergeCell ref="B7:D7"/>
    <mergeCell ref="D35:D36"/>
    <mergeCell ref="D42:D45"/>
    <mergeCell ref="F5:G5"/>
    <mergeCell ref="D10:D15"/>
    <mergeCell ref="D38:D41"/>
    <mergeCell ref="D16:D34"/>
    <mergeCell ref="D46:D47"/>
  </mergeCells>
  <printOptions horizontalCentered="1" verticalCentered="1"/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zoomScale="75" zoomScaleNormal="75" workbookViewId="0">
      <selection activeCell="G23" sqref="G23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</cols>
  <sheetData>
    <row r="1" spans="2:22" ht="27" customHeight="1">
      <c r="B1" s="152" t="s">
        <v>176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4"/>
    </row>
    <row r="2" spans="2:22" ht="21" customHeight="1">
      <c r="B2" s="149" t="s">
        <v>69</v>
      </c>
      <c r="C2" s="150"/>
      <c r="D2" s="150"/>
      <c r="E2" s="150"/>
      <c r="F2" s="150"/>
      <c r="G2" s="150"/>
      <c r="H2" s="150"/>
      <c r="I2" s="151"/>
      <c r="J2" s="103"/>
      <c r="K2" s="122" t="s">
        <v>157</v>
      </c>
      <c r="L2" s="104"/>
      <c r="M2" s="155" t="s">
        <v>156</v>
      </c>
      <c r="N2" s="156"/>
      <c r="O2" s="156"/>
      <c r="P2" s="156"/>
      <c r="Q2" s="156"/>
      <c r="R2" s="156"/>
      <c r="S2" s="156"/>
      <c r="T2" s="157" t="s">
        <v>159</v>
      </c>
      <c r="U2" s="159" t="s">
        <v>161</v>
      </c>
      <c r="V2" s="157" t="s">
        <v>160</v>
      </c>
    </row>
    <row r="3" spans="2:22" ht="24" customHeight="1">
      <c r="B3" s="17" t="s">
        <v>177</v>
      </c>
      <c r="C3" s="68" t="s">
        <v>42</v>
      </c>
      <c r="D3" s="68" t="s">
        <v>164</v>
      </c>
      <c r="E3" s="68" t="s">
        <v>165</v>
      </c>
      <c r="F3" s="68" t="s">
        <v>166</v>
      </c>
      <c r="G3" s="68" t="s">
        <v>167</v>
      </c>
      <c r="H3" s="68" t="s">
        <v>168</v>
      </c>
      <c r="I3" s="17" t="s">
        <v>43</v>
      </c>
      <c r="J3" s="85"/>
      <c r="K3" s="105"/>
      <c r="L3" s="105"/>
      <c r="M3" s="106" t="s">
        <v>143</v>
      </c>
      <c r="N3" s="107"/>
      <c r="O3" s="107"/>
      <c r="P3" s="107"/>
      <c r="Q3" s="106"/>
      <c r="R3" s="106"/>
      <c r="S3" s="107"/>
      <c r="T3" s="158"/>
      <c r="U3" s="160"/>
      <c r="V3" s="158"/>
    </row>
    <row r="4" spans="2:22" ht="12.75" customHeight="1">
      <c r="B4" s="146" t="s">
        <v>144</v>
      </c>
      <c r="C4" s="8" t="s">
        <v>40</v>
      </c>
      <c r="D4" s="78">
        <v>42740</v>
      </c>
      <c r="E4" s="78">
        <v>42747</v>
      </c>
      <c r="F4" s="78">
        <v>42754</v>
      </c>
      <c r="G4" s="95">
        <v>42761</v>
      </c>
      <c r="H4" s="79"/>
      <c r="I4" s="146">
        <f>SUM(D5:H5)+R5+J5</f>
        <v>284</v>
      </c>
      <c r="J4" s="74"/>
      <c r="K4" s="45" t="s">
        <v>157</v>
      </c>
      <c r="L4" s="105"/>
      <c r="M4" s="86">
        <v>42737</v>
      </c>
      <c r="N4" s="87">
        <v>42744</v>
      </c>
      <c r="O4" s="87">
        <v>42751</v>
      </c>
      <c r="P4" s="87">
        <v>42758</v>
      </c>
      <c r="Q4" s="87">
        <v>42765</v>
      </c>
      <c r="R4" s="88" t="s">
        <v>115</v>
      </c>
      <c r="S4" s="109" t="s">
        <v>40</v>
      </c>
      <c r="T4" s="107"/>
      <c r="U4" s="107"/>
      <c r="V4" s="108"/>
    </row>
    <row r="5" spans="2:22" ht="12.75" customHeight="1">
      <c r="B5" s="147"/>
      <c r="C5" s="80" t="s">
        <v>41</v>
      </c>
      <c r="D5" s="81">
        <v>48</v>
      </c>
      <c r="E5" s="81">
        <v>53</v>
      </c>
      <c r="F5" s="81">
        <v>46</v>
      </c>
      <c r="G5" s="96">
        <v>39</v>
      </c>
      <c r="H5" s="82"/>
      <c r="I5" s="147"/>
      <c r="J5" s="76">
        <v>0</v>
      </c>
      <c r="K5" s="77" t="s">
        <v>158</v>
      </c>
      <c r="L5" s="105"/>
      <c r="M5" s="89">
        <v>0</v>
      </c>
      <c r="N5" s="90">
        <v>25</v>
      </c>
      <c r="O5" s="90">
        <v>25</v>
      </c>
      <c r="P5" s="90">
        <v>25</v>
      </c>
      <c r="Q5" s="90">
        <v>23</v>
      </c>
      <c r="R5" s="91">
        <f>SUM(M5:Q5)</f>
        <v>98</v>
      </c>
      <c r="S5" s="109" t="s">
        <v>41</v>
      </c>
      <c r="T5" s="107"/>
      <c r="U5" s="107"/>
      <c r="V5" s="108"/>
    </row>
    <row r="6" spans="2:22" ht="12.75" customHeight="1">
      <c r="B6" s="148"/>
      <c r="C6" s="9" t="s">
        <v>145</v>
      </c>
      <c r="D6" s="4">
        <v>152</v>
      </c>
      <c r="E6" s="4">
        <v>175</v>
      </c>
      <c r="F6" s="4">
        <v>143</v>
      </c>
      <c r="G6" s="10">
        <v>120</v>
      </c>
      <c r="H6" s="83"/>
      <c r="I6" s="84">
        <f>SUM(D6:H6)</f>
        <v>590</v>
      </c>
      <c r="J6" s="75">
        <v>17</v>
      </c>
      <c r="K6" s="46" t="s">
        <v>169</v>
      </c>
      <c r="L6" s="105"/>
      <c r="M6" s="92">
        <v>0</v>
      </c>
      <c r="N6" s="93">
        <v>91</v>
      </c>
      <c r="O6" s="93">
        <v>93</v>
      </c>
      <c r="P6" s="93">
        <v>98</v>
      </c>
      <c r="Q6" s="93">
        <v>59</v>
      </c>
      <c r="R6" s="94">
        <f>SUM(M6:Q6)</f>
        <v>341</v>
      </c>
      <c r="S6" s="109" t="s">
        <v>145</v>
      </c>
      <c r="T6" s="111">
        <f>I6+R6</f>
        <v>931</v>
      </c>
      <c r="U6" s="111">
        <v>8</v>
      </c>
      <c r="V6" s="123">
        <f>T6/U6</f>
        <v>116.375</v>
      </c>
    </row>
    <row r="7" spans="2:22" ht="12.75" customHeight="1">
      <c r="B7" s="146" t="s">
        <v>116</v>
      </c>
      <c r="C7" s="8" t="s">
        <v>40</v>
      </c>
      <c r="D7" s="78">
        <v>42768</v>
      </c>
      <c r="E7" s="78">
        <v>42775</v>
      </c>
      <c r="F7" s="78">
        <v>42782</v>
      </c>
      <c r="G7" s="95">
        <v>42789</v>
      </c>
      <c r="H7" s="98"/>
      <c r="I7" s="146">
        <f>SUM(D8:H8)+R9+J8</f>
        <v>290</v>
      </c>
      <c r="J7" s="74"/>
      <c r="K7" s="45" t="s">
        <v>157</v>
      </c>
      <c r="L7" s="105"/>
      <c r="M7" s="106" t="s">
        <v>114</v>
      </c>
      <c r="N7" s="106"/>
      <c r="O7" s="106"/>
      <c r="P7" s="106"/>
      <c r="Q7" s="106"/>
      <c r="R7" s="106"/>
      <c r="S7" s="63"/>
      <c r="T7" s="107"/>
      <c r="U7" s="107"/>
      <c r="V7" s="108"/>
    </row>
    <row r="8" spans="2:22" ht="12.75" customHeight="1">
      <c r="B8" s="147"/>
      <c r="C8" s="80" t="s">
        <v>41</v>
      </c>
      <c r="D8" s="81">
        <v>46</v>
      </c>
      <c r="E8" s="81">
        <v>46</v>
      </c>
      <c r="F8" s="81">
        <v>49</v>
      </c>
      <c r="G8" s="96">
        <v>45</v>
      </c>
      <c r="H8" s="82"/>
      <c r="I8" s="147"/>
      <c r="J8" s="76">
        <v>0</v>
      </c>
      <c r="K8" s="77" t="s">
        <v>158</v>
      </c>
      <c r="L8" s="105"/>
      <c r="M8" s="86">
        <v>42772</v>
      </c>
      <c r="N8" s="87">
        <v>42779</v>
      </c>
      <c r="O8" s="87">
        <v>42786</v>
      </c>
      <c r="P8" s="87">
        <v>42793</v>
      </c>
      <c r="Q8" s="87"/>
      <c r="R8" s="88" t="s">
        <v>115</v>
      </c>
      <c r="S8" s="109" t="s">
        <v>40</v>
      </c>
      <c r="T8" s="107"/>
      <c r="U8" s="107"/>
      <c r="V8" s="108"/>
    </row>
    <row r="9" spans="2:22" ht="12.75" customHeight="1">
      <c r="B9" s="148"/>
      <c r="C9" s="9" t="s">
        <v>145</v>
      </c>
      <c r="D9" s="4">
        <v>139</v>
      </c>
      <c r="E9" s="4">
        <v>134</v>
      </c>
      <c r="F9" s="4">
        <v>156</v>
      </c>
      <c r="G9" s="10">
        <v>188</v>
      </c>
      <c r="H9" s="83"/>
      <c r="I9" s="84">
        <f>SUM(D9:H9)</f>
        <v>617</v>
      </c>
      <c r="J9" s="75">
        <v>0</v>
      </c>
      <c r="K9" s="46" t="s">
        <v>169</v>
      </c>
      <c r="L9" s="105"/>
      <c r="M9" s="89">
        <v>25</v>
      </c>
      <c r="N9" s="90">
        <v>26</v>
      </c>
      <c r="O9" s="90">
        <v>28</v>
      </c>
      <c r="P9" s="90">
        <v>25</v>
      </c>
      <c r="Q9" s="90"/>
      <c r="R9" s="91">
        <f>SUM(M9:P9)</f>
        <v>104</v>
      </c>
      <c r="S9" s="109" t="s">
        <v>41</v>
      </c>
      <c r="T9" s="107"/>
      <c r="U9" s="107"/>
      <c r="V9" s="108"/>
    </row>
    <row r="10" spans="2:22" ht="12.75" customHeight="1">
      <c r="B10" s="146" t="s">
        <v>119</v>
      </c>
      <c r="C10" s="8" t="s">
        <v>40</v>
      </c>
      <c r="D10" s="128">
        <v>42796</v>
      </c>
      <c r="E10" s="128">
        <v>42803</v>
      </c>
      <c r="F10" s="128">
        <v>42810</v>
      </c>
      <c r="G10" s="129">
        <v>42817</v>
      </c>
      <c r="H10" s="102">
        <v>42824</v>
      </c>
      <c r="I10" s="146">
        <f>SUM(D11:H11)+R13</f>
        <v>339</v>
      </c>
      <c r="J10" s="74"/>
      <c r="K10" s="45" t="s">
        <v>157</v>
      </c>
      <c r="L10" s="105"/>
      <c r="M10" s="92">
        <v>83</v>
      </c>
      <c r="N10" s="93">
        <v>80</v>
      </c>
      <c r="O10" s="93">
        <v>93</v>
      </c>
      <c r="P10" s="93">
        <v>92</v>
      </c>
      <c r="Q10" s="93"/>
      <c r="R10" s="94">
        <f>SUM(M10:Q10)</f>
        <v>348</v>
      </c>
      <c r="S10" s="109" t="s">
        <v>145</v>
      </c>
      <c r="T10" s="111">
        <f>I9+R10</f>
        <v>965</v>
      </c>
      <c r="U10" s="111">
        <v>8</v>
      </c>
      <c r="V10" s="123">
        <f>T10/U10</f>
        <v>120.625</v>
      </c>
    </row>
    <row r="11" spans="2:22" ht="12.75" customHeight="1">
      <c r="B11" s="147"/>
      <c r="C11" s="80" t="s">
        <v>41</v>
      </c>
      <c r="D11" s="81">
        <v>48</v>
      </c>
      <c r="E11" s="81">
        <v>45</v>
      </c>
      <c r="F11" s="81">
        <v>48</v>
      </c>
      <c r="G11" s="96">
        <v>49</v>
      </c>
      <c r="H11" s="82">
        <v>48</v>
      </c>
      <c r="I11" s="147"/>
      <c r="J11" s="76">
        <v>0</v>
      </c>
      <c r="K11" s="77" t="s">
        <v>158</v>
      </c>
      <c r="L11" s="105"/>
      <c r="M11" s="106" t="s">
        <v>146</v>
      </c>
      <c r="N11" s="106"/>
      <c r="O11" s="106"/>
      <c r="P11" s="106"/>
      <c r="Q11" s="106"/>
      <c r="R11" s="106"/>
      <c r="S11" s="63"/>
      <c r="T11" s="107"/>
      <c r="U11" s="107"/>
      <c r="V11" s="108"/>
    </row>
    <row r="12" spans="2:22" ht="12.75" customHeight="1">
      <c r="B12" s="148"/>
      <c r="C12" s="9" t="s">
        <v>145</v>
      </c>
      <c r="D12" s="4">
        <v>160</v>
      </c>
      <c r="E12" s="4">
        <v>163</v>
      </c>
      <c r="F12" s="4">
        <v>154</v>
      </c>
      <c r="G12" s="10">
        <v>164</v>
      </c>
      <c r="H12" s="83">
        <v>160</v>
      </c>
      <c r="I12" s="84">
        <f>SUM(D12:H12)</f>
        <v>801</v>
      </c>
      <c r="J12" s="75">
        <v>5</v>
      </c>
      <c r="K12" s="46" t="s">
        <v>169</v>
      </c>
      <c r="L12" s="105"/>
      <c r="M12" s="86">
        <v>42800</v>
      </c>
      <c r="N12" s="87">
        <v>42807</v>
      </c>
      <c r="O12" s="87">
        <v>42814</v>
      </c>
      <c r="P12" s="87">
        <v>42821</v>
      </c>
      <c r="Q12" s="87"/>
      <c r="R12" s="88" t="s">
        <v>115</v>
      </c>
      <c r="S12" s="109" t="s">
        <v>40</v>
      </c>
      <c r="T12" s="107"/>
      <c r="U12" s="107"/>
      <c r="V12" s="108"/>
    </row>
    <row r="13" spans="2:22" s="6" customFormat="1" ht="12.75" customHeight="1">
      <c r="B13" s="146" t="s">
        <v>120</v>
      </c>
      <c r="C13" s="8" t="s">
        <v>40</v>
      </c>
      <c r="D13" s="60">
        <v>42831</v>
      </c>
      <c r="E13" s="60">
        <v>42838</v>
      </c>
      <c r="F13" s="60">
        <v>42845</v>
      </c>
      <c r="G13" s="97">
        <v>42852</v>
      </c>
      <c r="H13" s="99"/>
      <c r="I13" s="146">
        <f>SUM(D14:H14)+R17+J14</f>
        <v>283</v>
      </c>
      <c r="J13" s="74"/>
      <c r="K13" s="77" t="s">
        <v>157</v>
      </c>
      <c r="L13" s="110"/>
      <c r="M13" s="89">
        <v>23</v>
      </c>
      <c r="N13" s="90">
        <v>26</v>
      </c>
      <c r="O13" s="90">
        <v>26</v>
      </c>
      <c r="P13" s="90">
        <v>26</v>
      </c>
      <c r="Q13" s="90"/>
      <c r="R13" s="91">
        <f>SUM(M13:P13)</f>
        <v>101</v>
      </c>
      <c r="S13" s="109" t="s">
        <v>41</v>
      </c>
      <c r="T13" s="111"/>
      <c r="U13" s="111"/>
      <c r="V13" s="112"/>
    </row>
    <row r="14" spans="2:22" s="6" customFormat="1" ht="12.75" customHeight="1">
      <c r="B14" s="147"/>
      <c r="C14" s="80" t="s">
        <v>41</v>
      </c>
      <c r="D14" s="81">
        <v>43</v>
      </c>
      <c r="E14" s="81">
        <v>52</v>
      </c>
      <c r="F14" s="81">
        <v>40</v>
      </c>
      <c r="G14" s="96">
        <v>44</v>
      </c>
      <c r="H14" s="82"/>
      <c r="I14" s="147"/>
      <c r="J14" s="76">
        <v>1</v>
      </c>
      <c r="K14" s="77" t="s">
        <v>158</v>
      </c>
      <c r="L14" s="110"/>
      <c r="M14" s="92">
        <v>84</v>
      </c>
      <c r="N14" s="93">
        <v>112</v>
      </c>
      <c r="O14" s="93">
        <v>86</v>
      </c>
      <c r="P14" s="93">
        <v>85</v>
      </c>
      <c r="Q14" s="93"/>
      <c r="R14" s="94">
        <f>SUM(M14:Q14)</f>
        <v>367</v>
      </c>
      <c r="S14" s="109" t="s">
        <v>145</v>
      </c>
      <c r="T14" s="111">
        <f>I12+R14</f>
        <v>1168</v>
      </c>
      <c r="U14" s="111">
        <v>9</v>
      </c>
      <c r="V14" s="123">
        <f>T14/U14</f>
        <v>129.77777777777777</v>
      </c>
    </row>
    <row r="15" spans="2:22" s="6" customFormat="1" ht="12.75" customHeight="1">
      <c r="B15" s="148"/>
      <c r="C15" s="9" t="s">
        <v>145</v>
      </c>
      <c r="D15" s="4">
        <v>138</v>
      </c>
      <c r="E15" s="4">
        <v>179</v>
      </c>
      <c r="F15" s="4">
        <v>137</v>
      </c>
      <c r="G15" s="10">
        <v>141</v>
      </c>
      <c r="H15" s="83"/>
      <c r="I15" s="84">
        <f>SUM(D15:H15)</f>
        <v>595</v>
      </c>
      <c r="J15" s="75">
        <v>3</v>
      </c>
      <c r="K15" s="46" t="s">
        <v>169</v>
      </c>
      <c r="L15" s="110"/>
      <c r="M15" s="106" t="s">
        <v>147</v>
      </c>
      <c r="N15" s="106"/>
      <c r="O15" s="106"/>
      <c r="P15" s="106"/>
      <c r="Q15" s="106"/>
      <c r="R15" s="106"/>
      <c r="S15" s="63"/>
      <c r="T15" s="111"/>
      <c r="U15" s="111"/>
      <c r="V15" s="112"/>
    </row>
    <row r="16" spans="2:22" s="6" customFormat="1" ht="12.75" customHeight="1">
      <c r="B16" s="146" t="s">
        <v>121</v>
      </c>
      <c r="C16" s="8" t="s">
        <v>40</v>
      </c>
      <c r="D16" s="100">
        <v>42859</v>
      </c>
      <c r="E16" s="100">
        <v>42866</v>
      </c>
      <c r="F16" s="100">
        <v>42873</v>
      </c>
      <c r="G16" s="101">
        <v>42880</v>
      </c>
      <c r="H16" s="98"/>
      <c r="I16" s="146">
        <f>SUM(D17:H17)+R21</f>
        <v>304</v>
      </c>
      <c r="J16" s="74"/>
      <c r="K16" s="45" t="s">
        <v>157</v>
      </c>
      <c r="L16" s="110"/>
      <c r="M16" s="86">
        <v>42828</v>
      </c>
      <c r="N16" s="87">
        <v>42835</v>
      </c>
      <c r="O16" s="87">
        <v>42842</v>
      </c>
      <c r="P16" s="87">
        <v>42849</v>
      </c>
      <c r="Q16" s="87"/>
      <c r="R16" s="88" t="s">
        <v>115</v>
      </c>
      <c r="S16" s="63" t="s">
        <v>40</v>
      </c>
      <c r="T16" s="111"/>
      <c r="U16" s="111"/>
      <c r="V16" s="112"/>
    </row>
    <row r="17" spans="2:22" s="6" customFormat="1" ht="12.75" customHeight="1">
      <c r="B17" s="147"/>
      <c r="C17" s="80" t="s">
        <v>41</v>
      </c>
      <c r="D17" s="81">
        <v>49</v>
      </c>
      <c r="E17" s="81">
        <v>44</v>
      </c>
      <c r="F17" s="81">
        <v>46</v>
      </c>
      <c r="G17" s="96">
        <v>30</v>
      </c>
      <c r="H17" s="82"/>
      <c r="I17" s="147"/>
      <c r="J17" s="76">
        <v>0</v>
      </c>
      <c r="K17" s="77" t="s">
        <v>158</v>
      </c>
      <c r="L17" s="110"/>
      <c r="M17" s="89">
        <v>24</v>
      </c>
      <c r="N17" s="90">
        <v>27</v>
      </c>
      <c r="O17" s="90">
        <v>26</v>
      </c>
      <c r="P17" s="90">
        <v>26</v>
      </c>
      <c r="Q17" s="90"/>
      <c r="R17" s="91">
        <f>SUM(M17:P17)</f>
        <v>103</v>
      </c>
      <c r="S17" s="63" t="s">
        <v>41</v>
      </c>
      <c r="T17" s="111"/>
      <c r="U17" s="111"/>
      <c r="V17" s="112"/>
    </row>
    <row r="18" spans="2:22" s="6" customFormat="1" ht="12.75" customHeight="1">
      <c r="B18" s="148"/>
      <c r="C18" s="9" t="s">
        <v>145</v>
      </c>
      <c r="D18" s="4">
        <v>150</v>
      </c>
      <c r="E18" s="4">
        <v>151</v>
      </c>
      <c r="F18" s="4">
        <v>158</v>
      </c>
      <c r="G18" s="10">
        <v>115</v>
      </c>
      <c r="H18" s="83"/>
      <c r="I18" s="84">
        <f>SUM(D18:H18)</f>
        <v>574</v>
      </c>
      <c r="J18" s="75">
        <v>0</v>
      </c>
      <c r="K18" s="46" t="s">
        <v>169</v>
      </c>
      <c r="L18" s="110"/>
      <c r="M18" s="92">
        <v>76</v>
      </c>
      <c r="N18" s="93">
        <v>71</v>
      </c>
      <c r="O18" s="93">
        <v>97</v>
      </c>
      <c r="P18" s="93">
        <v>101</v>
      </c>
      <c r="Q18" s="93"/>
      <c r="R18" s="94">
        <f>SUM(M18:Q18)</f>
        <v>345</v>
      </c>
      <c r="S18" s="63" t="s">
        <v>145</v>
      </c>
      <c r="T18" s="111">
        <f>I15+R18</f>
        <v>940</v>
      </c>
      <c r="U18" s="111">
        <v>8</v>
      </c>
      <c r="V18" s="123">
        <f>T18/U18</f>
        <v>117.5</v>
      </c>
    </row>
    <row r="19" spans="2:22" s="6" customFormat="1" ht="12.75" customHeight="1">
      <c r="B19" s="146" t="s">
        <v>122</v>
      </c>
      <c r="C19" s="8" t="s">
        <v>40</v>
      </c>
      <c r="D19" s="100">
        <v>42887</v>
      </c>
      <c r="E19" s="100">
        <v>42894</v>
      </c>
      <c r="F19" s="100">
        <v>42901</v>
      </c>
      <c r="G19" s="101">
        <v>42908</v>
      </c>
      <c r="H19" s="102">
        <v>42915</v>
      </c>
      <c r="I19" s="146">
        <f>SUM(D20:H20)+R25+J20</f>
        <v>314</v>
      </c>
      <c r="J19" s="74"/>
      <c r="K19" s="45" t="s">
        <v>157</v>
      </c>
      <c r="L19" s="110"/>
      <c r="M19" s="106" t="s">
        <v>148</v>
      </c>
      <c r="N19" s="106"/>
      <c r="O19" s="106"/>
      <c r="P19" s="106"/>
      <c r="Q19" s="106"/>
      <c r="R19" s="106"/>
      <c r="S19" s="63"/>
      <c r="T19" s="111"/>
      <c r="U19" s="111"/>
      <c r="V19" s="123"/>
    </row>
    <row r="20" spans="2:22" s="6" customFormat="1" ht="12.75" customHeight="1">
      <c r="B20" s="147"/>
      <c r="C20" s="80" t="s">
        <v>41</v>
      </c>
      <c r="D20" s="81">
        <v>45</v>
      </c>
      <c r="E20" s="81">
        <v>39</v>
      </c>
      <c r="F20" s="81">
        <v>41</v>
      </c>
      <c r="G20" s="96">
        <v>42</v>
      </c>
      <c r="H20" s="82">
        <v>42</v>
      </c>
      <c r="I20" s="147"/>
      <c r="J20" s="76">
        <v>0</v>
      </c>
      <c r="K20" s="77" t="s">
        <v>158</v>
      </c>
      <c r="L20" s="110"/>
      <c r="M20" s="86">
        <v>42856</v>
      </c>
      <c r="N20" s="87">
        <v>42863</v>
      </c>
      <c r="O20" s="87">
        <v>42870</v>
      </c>
      <c r="P20" s="87">
        <v>42877</v>
      </c>
      <c r="Q20" s="87">
        <v>42884</v>
      </c>
      <c r="R20" s="88" t="s">
        <v>115</v>
      </c>
      <c r="S20" s="63" t="s">
        <v>40</v>
      </c>
      <c r="T20" s="111"/>
      <c r="U20" s="111"/>
      <c r="V20" s="123"/>
    </row>
    <row r="21" spans="2:22" s="6" customFormat="1" ht="12.75" customHeight="1">
      <c r="B21" s="148"/>
      <c r="C21" s="9" t="s">
        <v>145</v>
      </c>
      <c r="D21" s="4">
        <v>138</v>
      </c>
      <c r="E21" s="4">
        <v>116</v>
      </c>
      <c r="F21" s="4">
        <v>121</v>
      </c>
      <c r="G21" s="10">
        <v>117</v>
      </c>
      <c r="H21" s="83">
        <v>125</v>
      </c>
      <c r="I21" s="84">
        <f>SUM(D21:H21)</f>
        <v>617</v>
      </c>
      <c r="J21" s="75">
        <v>6</v>
      </c>
      <c r="K21" s="46" t="s">
        <v>169</v>
      </c>
      <c r="L21" s="110"/>
      <c r="M21" s="89">
        <v>23</v>
      </c>
      <c r="N21" s="90">
        <v>26</v>
      </c>
      <c r="O21" s="90">
        <v>26</v>
      </c>
      <c r="P21" s="90">
        <v>30</v>
      </c>
      <c r="Q21" s="90">
        <v>30</v>
      </c>
      <c r="R21" s="91">
        <f>SUM(M21:Q21)</f>
        <v>135</v>
      </c>
      <c r="S21" s="63" t="s">
        <v>41</v>
      </c>
      <c r="T21" s="111">
        <f>I18+R22</f>
        <v>1128</v>
      </c>
      <c r="U21" s="111">
        <v>9</v>
      </c>
      <c r="V21" s="123">
        <f>T21/U21</f>
        <v>125.33333333333333</v>
      </c>
    </row>
    <row r="22" spans="2:22" s="6" customFormat="1" ht="12.75" customHeight="1">
      <c r="B22" s="146" t="s">
        <v>123</v>
      </c>
      <c r="C22" s="8" t="s">
        <v>40</v>
      </c>
      <c r="D22" s="100">
        <v>42922</v>
      </c>
      <c r="E22" s="100">
        <v>42929</v>
      </c>
      <c r="F22" s="100">
        <v>42936</v>
      </c>
      <c r="G22" s="101">
        <v>42943</v>
      </c>
      <c r="H22" s="98"/>
      <c r="I22" s="146">
        <f>SUM(D23:H23)+R29</f>
        <v>0</v>
      </c>
      <c r="J22" s="74"/>
      <c r="K22" s="45" t="s">
        <v>157</v>
      </c>
      <c r="L22" s="110"/>
      <c r="M22" s="92">
        <v>125</v>
      </c>
      <c r="N22" s="93">
        <v>124</v>
      </c>
      <c r="O22" s="93">
        <v>124</v>
      </c>
      <c r="P22" s="93">
        <v>96</v>
      </c>
      <c r="Q22" s="93">
        <v>85</v>
      </c>
      <c r="R22" s="94">
        <f>SUM(M22:Q22)</f>
        <v>554</v>
      </c>
      <c r="S22" s="63" t="s">
        <v>145</v>
      </c>
      <c r="T22" s="111"/>
      <c r="U22" s="111"/>
      <c r="V22" s="123"/>
    </row>
    <row r="23" spans="2:22" s="6" customFormat="1" ht="12.75" customHeight="1">
      <c r="B23" s="147"/>
      <c r="C23" s="80" t="s">
        <v>41</v>
      </c>
      <c r="D23" s="81"/>
      <c r="E23" s="81"/>
      <c r="F23" s="81"/>
      <c r="G23" s="96"/>
      <c r="H23" s="82"/>
      <c r="I23" s="147"/>
      <c r="J23" s="76">
        <v>0</v>
      </c>
      <c r="K23" s="77" t="s">
        <v>158</v>
      </c>
      <c r="L23" s="111"/>
      <c r="M23" s="106" t="s">
        <v>149</v>
      </c>
      <c r="N23" s="106"/>
      <c r="O23" s="106"/>
      <c r="P23" s="106"/>
      <c r="Q23" s="106"/>
      <c r="R23" s="106"/>
      <c r="S23" s="63"/>
      <c r="T23" s="111"/>
      <c r="U23" s="111"/>
      <c r="V23" s="123"/>
    </row>
    <row r="24" spans="2:22" s="6" customFormat="1" ht="12.75" customHeight="1">
      <c r="B24" s="148"/>
      <c r="C24" s="9" t="s">
        <v>145</v>
      </c>
      <c r="D24" s="4"/>
      <c r="E24" s="4"/>
      <c r="F24" s="4"/>
      <c r="G24" s="10"/>
      <c r="H24" s="83"/>
      <c r="I24" s="84">
        <f>SUM(D24:H24)</f>
        <v>0</v>
      </c>
      <c r="J24" s="75">
        <v>0</v>
      </c>
      <c r="K24" s="46" t="s">
        <v>169</v>
      </c>
      <c r="L24" s="111"/>
      <c r="M24" s="86">
        <v>42891</v>
      </c>
      <c r="N24" s="87">
        <v>42898</v>
      </c>
      <c r="O24" s="87">
        <v>42905</v>
      </c>
      <c r="P24" s="87">
        <v>42912</v>
      </c>
      <c r="Q24" s="87"/>
      <c r="R24" s="88" t="s">
        <v>115</v>
      </c>
      <c r="S24" s="63" t="s">
        <v>40</v>
      </c>
      <c r="T24" s="111"/>
      <c r="U24" s="111"/>
      <c r="V24" s="123"/>
    </row>
    <row r="25" spans="2:22" s="6" customFormat="1" ht="12.75" customHeight="1">
      <c r="B25" s="146" t="s">
        <v>124</v>
      </c>
      <c r="C25" s="8" t="s">
        <v>40</v>
      </c>
      <c r="D25" s="100">
        <v>42951</v>
      </c>
      <c r="E25" s="100">
        <v>42958</v>
      </c>
      <c r="F25" s="100">
        <v>42965</v>
      </c>
      <c r="G25" s="101">
        <v>42972</v>
      </c>
      <c r="H25" s="98"/>
      <c r="I25" s="146">
        <f>SUM(D26:H26)+R33</f>
        <v>0</v>
      </c>
      <c r="J25" s="74"/>
      <c r="K25" s="45" t="s">
        <v>157</v>
      </c>
      <c r="L25" s="111"/>
      <c r="M25" s="89">
        <v>30</v>
      </c>
      <c r="N25" s="90">
        <v>25</v>
      </c>
      <c r="O25" s="90">
        <v>24</v>
      </c>
      <c r="P25" s="90">
        <v>26</v>
      </c>
      <c r="Q25" s="90"/>
      <c r="R25" s="91">
        <f>SUM(M25:P25)</f>
        <v>105</v>
      </c>
      <c r="S25" s="63" t="s">
        <v>41</v>
      </c>
      <c r="T25" s="111">
        <f>I21+R26</f>
        <v>982</v>
      </c>
      <c r="U25" s="111">
        <v>9</v>
      </c>
      <c r="V25" s="123">
        <f>T25/U25</f>
        <v>109.11111111111111</v>
      </c>
    </row>
    <row r="26" spans="2:22" s="6" customFormat="1" ht="12.75" customHeight="1">
      <c r="B26" s="147"/>
      <c r="C26" s="80" t="s">
        <v>41</v>
      </c>
      <c r="D26" s="81"/>
      <c r="E26" s="81"/>
      <c r="F26" s="81"/>
      <c r="G26" s="96"/>
      <c r="H26" s="82"/>
      <c r="I26" s="147"/>
      <c r="J26" s="76">
        <v>0</v>
      </c>
      <c r="K26" s="77" t="s">
        <v>158</v>
      </c>
      <c r="L26" s="111"/>
      <c r="M26" s="92">
        <v>102</v>
      </c>
      <c r="N26" s="93">
        <v>72</v>
      </c>
      <c r="O26" s="93">
        <v>88</v>
      </c>
      <c r="P26" s="93">
        <v>103</v>
      </c>
      <c r="Q26" s="93"/>
      <c r="R26" s="94">
        <f>SUM(M26:Q26)</f>
        <v>365</v>
      </c>
      <c r="S26" s="63" t="s">
        <v>145</v>
      </c>
      <c r="T26" s="111"/>
      <c r="U26" s="111"/>
      <c r="V26" s="123"/>
    </row>
    <row r="27" spans="2:22" s="6" customFormat="1" ht="12.75" customHeight="1">
      <c r="B27" s="148"/>
      <c r="C27" s="9" t="s">
        <v>145</v>
      </c>
      <c r="D27" s="4"/>
      <c r="E27" s="4"/>
      <c r="F27" s="4"/>
      <c r="G27" s="10"/>
      <c r="H27" s="83"/>
      <c r="I27" s="84">
        <f>SUM(D27:H27)</f>
        <v>0</v>
      </c>
      <c r="J27" s="75">
        <v>0</v>
      </c>
      <c r="K27" s="46" t="s">
        <v>169</v>
      </c>
      <c r="L27" s="111"/>
      <c r="M27" s="106" t="s">
        <v>150</v>
      </c>
      <c r="N27" s="106"/>
      <c r="O27" s="106"/>
      <c r="P27" s="106"/>
      <c r="Q27" s="106"/>
      <c r="R27" s="106"/>
      <c r="S27" s="63"/>
      <c r="T27" s="111"/>
      <c r="U27" s="111"/>
      <c r="V27" s="123"/>
    </row>
    <row r="28" spans="2:22" s="6" customFormat="1" ht="12.75" customHeight="1">
      <c r="B28" s="146" t="s">
        <v>127</v>
      </c>
      <c r="C28" s="8" t="s">
        <v>40</v>
      </c>
      <c r="D28" s="100">
        <v>42979</v>
      </c>
      <c r="E28" s="100">
        <v>42986</v>
      </c>
      <c r="F28" s="100">
        <v>42993</v>
      </c>
      <c r="G28" s="101">
        <v>43000</v>
      </c>
      <c r="H28" s="102">
        <v>43007</v>
      </c>
      <c r="I28" s="146">
        <f>SUM(D29:H29)+R37</f>
        <v>0</v>
      </c>
      <c r="J28" s="74"/>
      <c r="K28" s="45" t="s">
        <v>157</v>
      </c>
      <c r="L28" s="111"/>
      <c r="M28" s="86">
        <v>42919</v>
      </c>
      <c r="N28" s="87">
        <v>42926</v>
      </c>
      <c r="O28" s="87">
        <v>42933</v>
      </c>
      <c r="P28" s="87">
        <v>42940</v>
      </c>
      <c r="Q28" s="87">
        <v>43312</v>
      </c>
      <c r="R28" s="88" t="s">
        <v>115</v>
      </c>
      <c r="S28" s="63" t="s">
        <v>40</v>
      </c>
      <c r="T28" s="111"/>
      <c r="U28" s="111"/>
      <c r="V28" s="123"/>
    </row>
    <row r="29" spans="2:22" s="6" customFormat="1" ht="12.75" customHeight="1">
      <c r="B29" s="147"/>
      <c r="C29" s="80" t="s">
        <v>41</v>
      </c>
      <c r="D29" s="81"/>
      <c r="E29" s="81"/>
      <c r="F29" s="81"/>
      <c r="G29" s="96"/>
      <c r="H29" s="82"/>
      <c r="I29" s="147"/>
      <c r="J29" s="76">
        <v>0</v>
      </c>
      <c r="K29" s="77" t="s">
        <v>158</v>
      </c>
      <c r="L29" s="111"/>
      <c r="M29" s="89"/>
      <c r="N29" s="90"/>
      <c r="O29" s="90"/>
      <c r="P29" s="90"/>
      <c r="Q29" s="90"/>
      <c r="R29" s="91">
        <f>SUM(M29:P29)</f>
        <v>0</v>
      </c>
      <c r="S29" s="63" t="s">
        <v>41</v>
      </c>
      <c r="T29" s="111">
        <f>I24+R30</f>
        <v>0</v>
      </c>
      <c r="U29" s="111">
        <v>0</v>
      </c>
      <c r="V29" s="123" t="e">
        <f>T29/U29</f>
        <v>#DIV/0!</v>
      </c>
    </row>
    <row r="30" spans="2:22" s="6" customFormat="1" ht="12.75" customHeight="1">
      <c r="B30" s="148"/>
      <c r="C30" s="9" t="s">
        <v>145</v>
      </c>
      <c r="D30" s="4"/>
      <c r="E30" s="4"/>
      <c r="F30" s="4"/>
      <c r="G30" s="10"/>
      <c r="H30" s="83"/>
      <c r="I30" s="84">
        <f>SUM(D30:H30)</f>
        <v>0</v>
      </c>
      <c r="J30" s="75"/>
      <c r="K30" s="46" t="s">
        <v>169</v>
      </c>
      <c r="L30" s="111"/>
      <c r="M30" s="92"/>
      <c r="N30" s="93"/>
      <c r="O30" s="93"/>
      <c r="P30" s="93"/>
      <c r="Q30" s="93"/>
      <c r="R30" s="94">
        <f>SUM(M30:Q30)</f>
        <v>0</v>
      </c>
      <c r="S30" s="63" t="s">
        <v>145</v>
      </c>
      <c r="T30" s="111"/>
      <c r="U30" s="111"/>
      <c r="V30" s="123"/>
    </row>
    <row r="31" spans="2:22" s="6" customFormat="1" ht="12.75" customHeight="1">
      <c r="B31" s="146" t="s">
        <v>128</v>
      </c>
      <c r="C31" s="8" t="s">
        <v>40</v>
      </c>
      <c r="D31" s="100">
        <v>43014</v>
      </c>
      <c r="E31" s="100">
        <v>43021</v>
      </c>
      <c r="F31" s="100">
        <v>43028</v>
      </c>
      <c r="G31" s="101">
        <v>43035</v>
      </c>
      <c r="H31" s="98"/>
      <c r="I31" s="146">
        <f>SUM(D32:H32)+R41</f>
        <v>0</v>
      </c>
      <c r="J31" s="74"/>
      <c r="K31" s="45" t="s">
        <v>157</v>
      </c>
      <c r="L31" s="111"/>
      <c r="M31" s="106" t="s">
        <v>151</v>
      </c>
      <c r="N31" s="106"/>
      <c r="O31" s="106"/>
      <c r="P31" s="106"/>
      <c r="Q31" s="106"/>
      <c r="R31" s="106"/>
      <c r="S31" s="63"/>
      <c r="T31" s="111"/>
      <c r="U31" s="111"/>
      <c r="V31" s="123"/>
    </row>
    <row r="32" spans="2:22" s="6" customFormat="1" ht="12.75" customHeight="1">
      <c r="B32" s="147"/>
      <c r="C32" s="80" t="s">
        <v>41</v>
      </c>
      <c r="D32" s="81"/>
      <c r="E32" s="81"/>
      <c r="F32" s="81"/>
      <c r="G32" s="96"/>
      <c r="H32" s="82"/>
      <c r="I32" s="147"/>
      <c r="J32" s="76"/>
      <c r="K32" s="77" t="s">
        <v>158</v>
      </c>
      <c r="L32" s="111"/>
      <c r="M32" s="86">
        <v>42948</v>
      </c>
      <c r="N32" s="87">
        <v>42955</v>
      </c>
      <c r="O32" s="87">
        <v>42962</v>
      </c>
      <c r="P32" s="87">
        <v>42969</v>
      </c>
      <c r="Q32" s="87">
        <v>42976</v>
      </c>
      <c r="R32" s="88" t="s">
        <v>115</v>
      </c>
      <c r="S32" s="63" t="s">
        <v>40</v>
      </c>
      <c r="T32" s="111"/>
      <c r="U32" s="111"/>
      <c r="V32" s="123"/>
    </row>
    <row r="33" spans="2:22" s="6" customFormat="1" ht="12.75" customHeight="1">
      <c r="B33" s="148"/>
      <c r="C33" s="9" t="s">
        <v>145</v>
      </c>
      <c r="D33" s="4"/>
      <c r="E33" s="4"/>
      <c r="F33" s="4"/>
      <c r="G33" s="10"/>
      <c r="H33" s="83"/>
      <c r="I33" s="84">
        <f>SUM(D33:H33)</f>
        <v>0</v>
      </c>
      <c r="J33" s="75"/>
      <c r="K33" s="46" t="s">
        <v>169</v>
      </c>
      <c r="L33" s="111"/>
      <c r="M33" s="89"/>
      <c r="N33" s="90"/>
      <c r="O33" s="90"/>
      <c r="P33" s="90"/>
      <c r="Q33" s="90"/>
      <c r="R33" s="91">
        <f>SUM(M33:Q33)</f>
        <v>0</v>
      </c>
      <c r="S33" s="63" t="s">
        <v>41</v>
      </c>
      <c r="T33" s="111">
        <f>I27+R34</f>
        <v>0</v>
      </c>
      <c r="U33" s="111">
        <v>0</v>
      </c>
      <c r="V33" s="123" t="e">
        <f>T33/U33</f>
        <v>#DIV/0!</v>
      </c>
    </row>
    <row r="34" spans="2:22" s="6" customFormat="1" ht="12.75" customHeight="1">
      <c r="B34" s="146" t="s">
        <v>131</v>
      </c>
      <c r="C34" s="8" t="s">
        <v>40</v>
      </c>
      <c r="D34" s="100">
        <v>43042</v>
      </c>
      <c r="E34" s="100">
        <v>43049</v>
      </c>
      <c r="F34" s="100">
        <v>43056</v>
      </c>
      <c r="G34" s="101">
        <v>43063</v>
      </c>
      <c r="H34" s="98"/>
      <c r="I34" s="146">
        <f>SUM(D35:H35)+R45+J35</f>
        <v>0</v>
      </c>
      <c r="J34" s="74"/>
      <c r="K34" s="45" t="s">
        <v>157</v>
      </c>
      <c r="L34" s="111"/>
      <c r="M34" s="92"/>
      <c r="N34" s="93"/>
      <c r="O34" s="93"/>
      <c r="P34" s="93"/>
      <c r="Q34" s="93"/>
      <c r="R34" s="94">
        <f>SUM(M34:Q34)</f>
        <v>0</v>
      </c>
      <c r="S34" s="63" t="s">
        <v>145</v>
      </c>
      <c r="T34" s="111"/>
      <c r="U34" s="111"/>
      <c r="V34" s="123"/>
    </row>
    <row r="35" spans="2:22" s="6" customFormat="1" ht="12.75" customHeight="1">
      <c r="B35" s="147"/>
      <c r="C35" s="80" t="s">
        <v>41</v>
      </c>
      <c r="D35" s="81"/>
      <c r="E35" s="81"/>
      <c r="F35" s="81"/>
      <c r="G35" s="96"/>
      <c r="H35" s="82"/>
      <c r="I35" s="147"/>
      <c r="J35" s="76"/>
      <c r="K35" s="77" t="s">
        <v>158</v>
      </c>
      <c r="L35" s="111"/>
      <c r="M35" s="106" t="s">
        <v>152</v>
      </c>
      <c r="N35" s="106"/>
      <c r="O35" s="106"/>
      <c r="P35" s="106"/>
      <c r="Q35" s="106"/>
      <c r="R35" s="106"/>
      <c r="S35" s="63"/>
      <c r="T35" s="111"/>
      <c r="U35" s="111"/>
      <c r="V35" s="123"/>
    </row>
    <row r="36" spans="2:22" s="6" customFormat="1" ht="12.75" customHeight="1">
      <c r="B36" s="148"/>
      <c r="C36" s="9" t="s">
        <v>145</v>
      </c>
      <c r="D36" s="4"/>
      <c r="E36" s="4"/>
      <c r="F36" s="4"/>
      <c r="G36" s="10"/>
      <c r="H36" s="83"/>
      <c r="I36" s="84">
        <f>SUM(D36:H36)</f>
        <v>0</v>
      </c>
      <c r="J36" s="75"/>
      <c r="K36" s="46" t="s">
        <v>169</v>
      </c>
      <c r="L36" s="111"/>
      <c r="M36" s="86">
        <v>42983</v>
      </c>
      <c r="N36" s="87">
        <v>42990</v>
      </c>
      <c r="O36" s="87">
        <v>42997</v>
      </c>
      <c r="P36" s="87">
        <v>43004</v>
      </c>
      <c r="Q36" s="87"/>
      <c r="R36" s="88" t="s">
        <v>115</v>
      </c>
      <c r="S36" s="63" t="s">
        <v>40</v>
      </c>
      <c r="T36" s="111"/>
      <c r="U36" s="111"/>
      <c r="V36" s="123"/>
    </row>
    <row r="37" spans="2:22" s="6" customFormat="1" ht="12.75" customHeight="1">
      <c r="B37" s="146" t="s">
        <v>141</v>
      </c>
      <c r="C37" s="8" t="s">
        <v>40</v>
      </c>
      <c r="D37" s="100">
        <v>43070</v>
      </c>
      <c r="E37" s="100">
        <v>43077</v>
      </c>
      <c r="F37" s="100">
        <v>43084</v>
      </c>
      <c r="G37" s="101">
        <v>43091</v>
      </c>
      <c r="H37" s="102">
        <v>43098</v>
      </c>
      <c r="I37" s="146">
        <f>SUM(D38:H38)+R49</f>
        <v>0</v>
      </c>
      <c r="J37" s="74"/>
      <c r="K37" s="45" t="s">
        <v>157</v>
      </c>
      <c r="L37" s="111"/>
      <c r="M37" s="89"/>
      <c r="N37" s="90"/>
      <c r="O37" s="90"/>
      <c r="P37" s="90"/>
      <c r="Q37" s="90"/>
      <c r="R37" s="91">
        <f>SUM(M37:Q37)</f>
        <v>0</v>
      </c>
      <c r="S37" s="63" t="s">
        <v>41</v>
      </c>
      <c r="T37" s="111">
        <f>I30+R38</f>
        <v>0</v>
      </c>
      <c r="U37" s="111">
        <v>0</v>
      </c>
      <c r="V37" s="123" t="e">
        <f>T37/U37</f>
        <v>#DIV/0!</v>
      </c>
    </row>
    <row r="38" spans="2:22" s="6" customFormat="1" ht="12.75" customHeight="1">
      <c r="B38" s="147"/>
      <c r="C38" s="80" t="s">
        <v>41</v>
      </c>
      <c r="D38" s="81"/>
      <c r="E38" s="81"/>
      <c r="F38" s="81"/>
      <c r="G38" s="96"/>
      <c r="H38" s="82"/>
      <c r="I38" s="147"/>
      <c r="J38" s="76">
        <v>0</v>
      </c>
      <c r="K38" s="77" t="s">
        <v>158</v>
      </c>
      <c r="L38" s="111"/>
      <c r="M38" s="92"/>
      <c r="N38" s="93"/>
      <c r="O38" s="93"/>
      <c r="P38" s="93"/>
      <c r="Q38" s="93"/>
      <c r="R38" s="94">
        <f>SUM(M38:P38)</f>
        <v>0</v>
      </c>
      <c r="S38" s="63" t="s">
        <v>145</v>
      </c>
      <c r="T38" s="111"/>
      <c r="U38" s="111"/>
      <c r="V38" s="123"/>
    </row>
    <row r="39" spans="2:22" s="6" customFormat="1" ht="12.75" customHeight="1">
      <c r="B39" s="148"/>
      <c r="C39" s="9" t="s">
        <v>145</v>
      </c>
      <c r="D39" s="4"/>
      <c r="E39" s="4"/>
      <c r="F39" s="4"/>
      <c r="G39" s="10"/>
      <c r="H39" s="83"/>
      <c r="I39" s="84">
        <f>SUM(D39:H39)</f>
        <v>0</v>
      </c>
      <c r="J39" s="75"/>
      <c r="K39" s="46" t="s">
        <v>169</v>
      </c>
      <c r="L39" s="111"/>
      <c r="M39" s="106" t="s">
        <v>153</v>
      </c>
      <c r="N39" s="106"/>
      <c r="O39" s="106"/>
      <c r="P39" s="106"/>
      <c r="Q39" s="106"/>
      <c r="R39" s="106"/>
      <c r="S39" s="63"/>
      <c r="T39" s="111"/>
      <c r="U39" s="111"/>
      <c r="V39" s="112"/>
    </row>
    <row r="40" spans="2:22" s="6" customFormat="1" ht="21" customHeight="1">
      <c r="B40" s="113"/>
      <c r="C40" s="111"/>
      <c r="D40" s="111"/>
      <c r="E40" s="111"/>
      <c r="F40" s="111"/>
      <c r="G40" s="145" t="s">
        <v>44</v>
      </c>
      <c r="H40" s="145"/>
      <c r="I40" s="13">
        <f>I4+I7+I10+I13+I16+I19+I22+I25+I28+I31+I34+I37</f>
        <v>1814</v>
      </c>
      <c r="J40" s="114">
        <f>SUM(J6+J9+J12+J15+J18+J30+J33+J36+J39)</f>
        <v>25</v>
      </c>
      <c r="K40" s="111" t="s">
        <v>169</v>
      </c>
      <c r="L40" s="111"/>
      <c r="M40" s="86">
        <v>43011</v>
      </c>
      <c r="N40" s="87">
        <v>43018</v>
      </c>
      <c r="O40" s="87">
        <v>43025</v>
      </c>
      <c r="P40" s="87">
        <v>43032</v>
      </c>
      <c r="Q40" s="87">
        <v>43039</v>
      </c>
      <c r="R40" s="88" t="s">
        <v>115</v>
      </c>
      <c r="S40" s="63" t="s">
        <v>40</v>
      </c>
      <c r="T40" s="111"/>
      <c r="U40" s="111"/>
      <c r="V40" s="112"/>
    </row>
    <row r="41" spans="2:22" s="6" customFormat="1" ht="12" customHeight="1">
      <c r="B41" s="115"/>
      <c r="C41" s="116"/>
      <c r="D41" s="116"/>
      <c r="E41" s="116"/>
      <c r="F41" s="116"/>
      <c r="G41" s="11"/>
      <c r="H41" s="11"/>
      <c r="I41" s="12"/>
      <c r="J41" s="111">
        <f>J8+J20+J35</f>
        <v>0</v>
      </c>
      <c r="K41" s="111" t="s">
        <v>170</v>
      </c>
      <c r="L41" s="111"/>
      <c r="M41" s="89"/>
      <c r="N41" s="90"/>
      <c r="O41" s="90"/>
      <c r="P41" s="90"/>
      <c r="Q41" s="90"/>
      <c r="R41" s="91">
        <f>SUM(M41:Q41)</f>
        <v>0</v>
      </c>
      <c r="S41" s="63" t="s">
        <v>41</v>
      </c>
      <c r="T41" s="111"/>
      <c r="U41" s="111"/>
      <c r="V41" s="112"/>
    </row>
    <row r="42" spans="2:22" ht="15.75">
      <c r="B42" s="117"/>
      <c r="C42" s="107"/>
      <c r="D42" s="107"/>
      <c r="E42" s="107"/>
      <c r="F42" s="107"/>
      <c r="G42" s="145" t="s">
        <v>92</v>
      </c>
      <c r="H42" s="145"/>
      <c r="I42" s="13">
        <f>I40+J40</f>
        <v>1839</v>
      </c>
      <c r="J42" s="107"/>
      <c r="K42" s="107"/>
      <c r="L42" s="107"/>
      <c r="M42" s="92"/>
      <c r="N42" s="93"/>
      <c r="O42" s="93"/>
      <c r="P42" s="93"/>
      <c r="Q42" s="93"/>
      <c r="R42" s="94">
        <f>SUM(M42:Q42)</f>
        <v>0</v>
      </c>
      <c r="S42" s="63" t="s">
        <v>145</v>
      </c>
      <c r="T42" s="107">
        <f>I33+R42</f>
        <v>0</v>
      </c>
      <c r="U42" s="107">
        <v>0</v>
      </c>
      <c r="V42" s="125" t="e">
        <f>T42/U42</f>
        <v>#DIV/0!</v>
      </c>
    </row>
    <row r="43" spans="2:22">
      <c r="B43" s="11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6" t="s">
        <v>154</v>
      </c>
      <c r="N43" s="106"/>
      <c r="O43" s="106"/>
      <c r="P43" s="106"/>
      <c r="Q43" s="106"/>
      <c r="R43" s="106"/>
      <c r="S43" s="63"/>
      <c r="T43" s="107"/>
      <c r="U43" s="107"/>
      <c r="V43" s="108"/>
    </row>
    <row r="44" spans="2:22">
      <c r="B44" s="11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86">
        <v>43046</v>
      </c>
      <c r="N44" s="87">
        <v>43053</v>
      </c>
      <c r="O44" s="87">
        <v>43060</v>
      </c>
      <c r="P44" s="87">
        <v>43067</v>
      </c>
      <c r="Q44" s="87"/>
      <c r="R44" s="88" t="s">
        <v>115</v>
      </c>
      <c r="S44" s="63" t="s">
        <v>40</v>
      </c>
      <c r="T44" s="107"/>
      <c r="U44" s="107"/>
      <c r="V44" s="108"/>
    </row>
    <row r="45" spans="2:22" ht="15.75">
      <c r="B45" s="11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89"/>
      <c r="N45" s="90"/>
      <c r="O45" s="90"/>
      <c r="P45" s="90"/>
      <c r="Q45" s="90"/>
      <c r="R45" s="91">
        <f>SUM(M45:Q45)</f>
        <v>0</v>
      </c>
      <c r="S45" s="63" t="s">
        <v>41</v>
      </c>
      <c r="T45" s="107"/>
      <c r="U45" s="107"/>
      <c r="V45" s="108"/>
    </row>
    <row r="46" spans="2:22" ht="15.75">
      <c r="B46" s="11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92"/>
      <c r="N46" s="93"/>
      <c r="O46" s="93"/>
      <c r="P46" s="93"/>
      <c r="Q46" s="93"/>
      <c r="R46" s="94">
        <f>SUM(M46:P46)</f>
        <v>0</v>
      </c>
      <c r="S46" s="63" t="s">
        <v>145</v>
      </c>
      <c r="T46" s="107">
        <f>I36+R46</f>
        <v>0</v>
      </c>
      <c r="U46" s="107">
        <v>0</v>
      </c>
      <c r="V46" s="125" t="e">
        <f>T46/U46</f>
        <v>#DIV/0!</v>
      </c>
    </row>
    <row r="47" spans="2:22">
      <c r="B47" s="11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6" t="s">
        <v>155</v>
      </c>
      <c r="N47" s="106"/>
      <c r="O47" s="106"/>
      <c r="P47" s="106"/>
      <c r="Q47" s="106"/>
      <c r="R47" s="106"/>
      <c r="S47" s="63"/>
      <c r="T47" s="107"/>
      <c r="U47" s="107"/>
      <c r="V47" s="108"/>
    </row>
    <row r="48" spans="2:22">
      <c r="B48" s="11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86">
        <v>43074</v>
      </c>
      <c r="N48" s="87">
        <v>43081</v>
      </c>
      <c r="O48" s="87">
        <v>43088</v>
      </c>
      <c r="P48" s="87">
        <v>43095</v>
      </c>
      <c r="Q48" s="87"/>
      <c r="R48" s="88" t="s">
        <v>115</v>
      </c>
      <c r="S48" s="63" t="s">
        <v>40</v>
      </c>
      <c r="T48" s="107"/>
      <c r="U48" s="107"/>
      <c r="V48" s="108"/>
    </row>
    <row r="49" spans="2:24" ht="15.75">
      <c r="B49" s="11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89"/>
      <c r="N49" s="90"/>
      <c r="O49" s="90"/>
      <c r="P49" s="90"/>
      <c r="Q49" s="90"/>
      <c r="R49" s="91">
        <f>SUM(M49:Q49)</f>
        <v>0</v>
      </c>
      <c r="S49" s="63" t="s">
        <v>41</v>
      </c>
      <c r="T49" s="107"/>
      <c r="U49" s="107"/>
      <c r="V49" s="108"/>
    </row>
    <row r="50" spans="2:24" ht="15.75">
      <c r="B50" s="11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92"/>
      <c r="N50" s="93"/>
      <c r="O50" s="93"/>
      <c r="P50" s="93"/>
      <c r="Q50" s="93"/>
      <c r="R50" s="94">
        <f>SUM(M50:P50)</f>
        <v>0</v>
      </c>
      <c r="S50" s="63" t="s">
        <v>145</v>
      </c>
      <c r="T50" s="107">
        <f>I39+R50</f>
        <v>0</v>
      </c>
      <c r="U50" s="107">
        <v>0</v>
      </c>
      <c r="V50" s="125" t="e">
        <f>T50/U50</f>
        <v>#DIV/0!</v>
      </c>
    </row>
    <row r="51" spans="2:24">
      <c r="B51" s="118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20"/>
      <c r="T51" s="119"/>
      <c r="U51" s="119"/>
      <c r="V51" s="121"/>
    </row>
    <row r="52" spans="2:24">
      <c r="S52" s="62"/>
    </row>
    <row r="53" spans="2:24" ht="18.75">
      <c r="S53" s="62"/>
      <c r="V53" s="126" t="e">
        <f>SUM(V4:V52)</f>
        <v>#DIV/0!</v>
      </c>
      <c r="W53">
        <v>12</v>
      </c>
      <c r="X53" s="127" t="e">
        <f>V53/W53</f>
        <v>#DIV/0!</v>
      </c>
    </row>
    <row r="54" spans="2:24">
      <c r="S54" s="62"/>
      <c r="V54" t="s">
        <v>171</v>
      </c>
      <c r="X54" t="s">
        <v>172</v>
      </c>
    </row>
    <row r="55" spans="2:24">
      <c r="S55" s="62"/>
      <c r="V55" t="s">
        <v>173</v>
      </c>
      <c r="X55" t="s">
        <v>174</v>
      </c>
    </row>
    <row r="56" spans="2:24">
      <c r="S56" s="62"/>
    </row>
    <row r="57" spans="2:24">
      <c r="S57" s="62"/>
    </row>
    <row r="58" spans="2:24">
      <c r="S58" s="62"/>
    </row>
    <row r="59" spans="2:24">
      <c r="S59" s="62"/>
    </row>
    <row r="60" spans="2:24">
      <c r="S60" s="62"/>
    </row>
    <row r="61" spans="2:24">
      <c r="S61" s="61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0"/>
  <sheetViews>
    <sheetView workbookViewId="0">
      <selection activeCell="N21" sqref="N21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2017</v>
      </c>
    </row>
    <row r="3" spans="1:17">
      <c r="B3" s="69" t="s">
        <v>28</v>
      </c>
      <c r="C3" s="69" t="s">
        <v>29</v>
      </c>
      <c r="D3" s="69" t="s">
        <v>30</v>
      </c>
      <c r="E3" s="69" t="s">
        <v>31</v>
      </c>
      <c r="F3" s="69" t="s">
        <v>32</v>
      </c>
      <c r="G3" s="69" t="s">
        <v>33</v>
      </c>
      <c r="H3" s="69" t="s">
        <v>34</v>
      </c>
      <c r="I3" s="69" t="s">
        <v>35</v>
      </c>
      <c r="J3" s="69" t="s">
        <v>36</v>
      </c>
      <c r="K3" s="69" t="s">
        <v>37</v>
      </c>
      <c r="L3" s="69" t="s">
        <v>38</v>
      </c>
      <c r="M3" s="69" t="s">
        <v>39</v>
      </c>
      <c r="N3" s="70" t="s">
        <v>113</v>
      </c>
    </row>
    <row r="4" spans="1:17">
      <c r="A4" s="59" t="s">
        <v>118</v>
      </c>
      <c r="B4" s="59">
        <v>244</v>
      </c>
      <c r="C4" s="59">
        <v>293</v>
      </c>
      <c r="D4" s="59">
        <v>319</v>
      </c>
      <c r="E4" s="59">
        <v>307</v>
      </c>
      <c r="F4" s="59">
        <v>317</v>
      </c>
      <c r="G4" s="59">
        <v>329</v>
      </c>
      <c r="H4" s="59">
        <v>249</v>
      </c>
      <c r="I4" s="59">
        <v>200</v>
      </c>
      <c r="J4" s="59">
        <v>290</v>
      </c>
      <c r="K4" s="59">
        <v>296</v>
      </c>
      <c r="L4" s="59">
        <v>285</v>
      </c>
      <c r="M4" s="59">
        <v>262</v>
      </c>
      <c r="N4" s="71">
        <f t="shared" ref="N4:N9" si="0">SUM(B4:M4)</f>
        <v>3391</v>
      </c>
    </row>
    <row r="5" spans="1:17">
      <c r="A5" s="59" t="s">
        <v>129</v>
      </c>
      <c r="B5" s="59">
        <v>31</v>
      </c>
      <c r="C5" s="59">
        <v>17</v>
      </c>
      <c r="D5" s="59">
        <v>49</v>
      </c>
      <c r="E5" s="59">
        <v>25</v>
      </c>
      <c r="F5" s="59">
        <v>8</v>
      </c>
      <c r="G5" s="59">
        <v>0</v>
      </c>
      <c r="H5" s="59">
        <v>0</v>
      </c>
      <c r="I5" s="59">
        <v>0</v>
      </c>
      <c r="J5" s="59">
        <v>13</v>
      </c>
      <c r="K5" s="59">
        <v>6</v>
      </c>
      <c r="L5" s="59">
        <v>12</v>
      </c>
      <c r="M5" s="59">
        <v>3</v>
      </c>
      <c r="N5" s="71">
        <f t="shared" si="0"/>
        <v>164</v>
      </c>
      <c r="O5" s="161" t="s">
        <v>142</v>
      </c>
    </row>
    <row r="6" spans="1:17">
      <c r="A6" t="s">
        <v>117</v>
      </c>
      <c r="B6" s="72">
        <f>B4+B5</f>
        <v>275</v>
      </c>
      <c r="C6" s="72">
        <f t="shared" ref="C6:M6" si="1">C4+C5</f>
        <v>310</v>
      </c>
      <c r="D6" s="72">
        <f t="shared" si="1"/>
        <v>368</v>
      </c>
      <c r="E6" s="72">
        <f t="shared" si="1"/>
        <v>332</v>
      </c>
      <c r="F6" s="72">
        <f t="shared" si="1"/>
        <v>325</v>
      </c>
      <c r="G6" s="72">
        <f t="shared" si="1"/>
        <v>329</v>
      </c>
      <c r="H6" s="72">
        <f t="shared" si="1"/>
        <v>249</v>
      </c>
      <c r="I6" s="72">
        <f t="shared" si="1"/>
        <v>200</v>
      </c>
      <c r="J6" s="72">
        <f t="shared" si="1"/>
        <v>303</v>
      </c>
      <c r="K6" s="72">
        <f t="shared" si="1"/>
        <v>302</v>
      </c>
      <c r="L6" s="72">
        <f t="shared" si="1"/>
        <v>297</v>
      </c>
      <c r="M6" s="72">
        <f t="shared" si="1"/>
        <v>265</v>
      </c>
      <c r="N6" s="71">
        <f t="shared" si="0"/>
        <v>3555</v>
      </c>
      <c r="O6" s="161"/>
    </row>
    <row r="7" spans="1:17">
      <c r="A7" t="s">
        <v>125</v>
      </c>
      <c r="B7" s="72">
        <v>126</v>
      </c>
      <c r="C7" s="72">
        <v>121</v>
      </c>
      <c r="D7" s="72">
        <v>118</v>
      </c>
      <c r="E7" s="72">
        <v>119</v>
      </c>
      <c r="F7" s="72">
        <v>124</v>
      </c>
      <c r="G7" s="72">
        <v>132</v>
      </c>
      <c r="H7" s="72">
        <v>130</v>
      </c>
      <c r="I7" s="72">
        <v>130</v>
      </c>
      <c r="J7" s="72">
        <v>129</v>
      </c>
      <c r="K7" s="72">
        <v>133</v>
      </c>
      <c r="L7" s="72">
        <v>135</v>
      </c>
      <c r="M7" s="72">
        <v>137</v>
      </c>
      <c r="N7" s="124">
        <f t="shared" si="0"/>
        <v>1534</v>
      </c>
      <c r="O7" s="73">
        <f>N7/12</f>
        <v>127.83333333333333</v>
      </c>
    </row>
    <row r="8" spans="1:17">
      <c r="A8" t="s">
        <v>126</v>
      </c>
      <c r="B8" s="72">
        <v>414</v>
      </c>
      <c r="C8" s="72">
        <v>408</v>
      </c>
      <c r="D8" s="72">
        <v>398</v>
      </c>
      <c r="E8" s="72">
        <v>428</v>
      </c>
      <c r="F8" s="72">
        <v>448</v>
      </c>
      <c r="G8" s="72">
        <v>473</v>
      </c>
      <c r="H8" s="72">
        <v>473</v>
      </c>
      <c r="I8" s="72">
        <v>465</v>
      </c>
      <c r="J8" s="72">
        <v>457</v>
      </c>
      <c r="K8" s="72">
        <v>468</v>
      </c>
      <c r="L8" s="72">
        <v>463</v>
      </c>
      <c r="M8" s="72">
        <v>467</v>
      </c>
      <c r="N8" s="124">
        <f t="shared" si="0"/>
        <v>5362</v>
      </c>
      <c r="O8" s="73">
        <f t="shared" ref="O8:O9" si="2">N8/12</f>
        <v>446.83333333333331</v>
      </c>
    </row>
    <row r="9" spans="1:17">
      <c r="A9" t="s">
        <v>130</v>
      </c>
      <c r="B9" s="72">
        <v>109</v>
      </c>
      <c r="C9" s="72">
        <v>109</v>
      </c>
      <c r="D9" s="72">
        <v>123</v>
      </c>
      <c r="E9" s="72">
        <v>131.5</v>
      </c>
      <c r="F9" s="72">
        <v>121</v>
      </c>
      <c r="G9" s="72">
        <v>115.22222222222223</v>
      </c>
      <c r="H9" s="72">
        <v>103.5</v>
      </c>
      <c r="I9" s="72">
        <v>83</v>
      </c>
      <c r="J9" s="72">
        <v>106</v>
      </c>
      <c r="K9" s="72">
        <v>94</v>
      </c>
      <c r="L9" s="72">
        <v>102</v>
      </c>
      <c r="M9" s="72">
        <v>479.5</v>
      </c>
      <c r="N9" s="124">
        <f t="shared" si="0"/>
        <v>1676.7222222222222</v>
      </c>
      <c r="O9" s="73">
        <f t="shared" si="2"/>
        <v>139.72685185185185</v>
      </c>
    </row>
    <row r="10" spans="1:17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7">
      <c r="A11">
        <v>2018</v>
      </c>
    </row>
    <row r="12" spans="1:17">
      <c r="B12" s="69" t="s">
        <v>28</v>
      </c>
      <c r="C12" s="69" t="s">
        <v>29</v>
      </c>
      <c r="D12" s="69" t="s">
        <v>30</v>
      </c>
      <c r="E12" s="69" t="s">
        <v>31</v>
      </c>
      <c r="F12" s="69" t="s">
        <v>32</v>
      </c>
      <c r="G12" s="69" t="s">
        <v>33</v>
      </c>
      <c r="H12" s="69" t="s">
        <v>34</v>
      </c>
      <c r="I12" s="69" t="s">
        <v>35</v>
      </c>
      <c r="J12" s="69" t="s">
        <v>36</v>
      </c>
      <c r="K12" s="69" t="s">
        <v>37</v>
      </c>
      <c r="L12" s="69" t="s">
        <v>38</v>
      </c>
      <c r="M12" s="69" t="s">
        <v>39</v>
      </c>
      <c r="N12" s="70" t="s">
        <v>113</v>
      </c>
      <c r="Q12" s="59"/>
    </row>
    <row r="13" spans="1:17">
      <c r="A13" s="59" t="s">
        <v>162</v>
      </c>
      <c r="B13" s="59">
        <v>284</v>
      </c>
      <c r="C13" s="59">
        <v>290</v>
      </c>
      <c r="D13" s="59">
        <v>339</v>
      </c>
      <c r="E13" s="59">
        <v>283</v>
      </c>
      <c r="F13" s="59">
        <v>304</v>
      </c>
      <c r="G13" s="59">
        <v>314</v>
      </c>
      <c r="H13" s="59"/>
      <c r="I13" s="59"/>
      <c r="J13" s="59"/>
      <c r="K13" s="59"/>
      <c r="L13" s="59"/>
      <c r="M13" s="59"/>
      <c r="N13" s="71">
        <f t="shared" ref="N13:N18" si="3">SUM(B13:M13)</f>
        <v>1814</v>
      </c>
      <c r="Q13" s="59"/>
    </row>
    <row r="14" spans="1:17">
      <c r="A14" s="59" t="s">
        <v>163</v>
      </c>
      <c r="B14" s="59">
        <v>17</v>
      </c>
      <c r="C14" s="59">
        <v>0</v>
      </c>
      <c r="D14" s="59">
        <v>5</v>
      </c>
      <c r="E14" s="59">
        <v>3</v>
      </c>
      <c r="F14" s="59">
        <v>0</v>
      </c>
      <c r="G14" s="59">
        <v>6</v>
      </c>
      <c r="H14" s="59"/>
      <c r="I14" s="59"/>
      <c r="J14" s="59"/>
      <c r="K14" s="59"/>
      <c r="L14" s="59"/>
      <c r="M14" s="59"/>
      <c r="N14" s="71">
        <f t="shared" si="3"/>
        <v>31</v>
      </c>
      <c r="O14" s="161" t="s">
        <v>142</v>
      </c>
    </row>
    <row r="15" spans="1:17">
      <c r="A15" t="s">
        <v>117</v>
      </c>
      <c r="B15" s="72">
        <f>B13+B14</f>
        <v>301</v>
      </c>
      <c r="C15" s="72">
        <f t="shared" ref="C15:M15" si="4">C13+C14</f>
        <v>290</v>
      </c>
      <c r="D15" s="72">
        <f t="shared" si="4"/>
        <v>344</v>
      </c>
      <c r="E15" s="72">
        <f t="shared" si="4"/>
        <v>286</v>
      </c>
      <c r="F15" s="72">
        <f t="shared" si="4"/>
        <v>304</v>
      </c>
      <c r="G15" s="72">
        <f t="shared" si="4"/>
        <v>320</v>
      </c>
      <c r="H15" s="72">
        <f t="shared" si="4"/>
        <v>0</v>
      </c>
      <c r="I15" s="72">
        <f t="shared" si="4"/>
        <v>0</v>
      </c>
      <c r="J15" s="72">
        <f t="shared" si="4"/>
        <v>0</v>
      </c>
      <c r="K15" s="72">
        <f t="shared" si="4"/>
        <v>0</v>
      </c>
      <c r="L15" s="72">
        <f t="shared" si="4"/>
        <v>0</v>
      </c>
      <c r="M15" s="72">
        <f t="shared" si="4"/>
        <v>0</v>
      </c>
      <c r="N15" s="71">
        <f t="shared" si="3"/>
        <v>1845</v>
      </c>
      <c r="O15" s="161"/>
    </row>
    <row r="16" spans="1:17">
      <c r="A16" t="s">
        <v>125</v>
      </c>
      <c r="B16" s="72">
        <v>136</v>
      </c>
      <c r="C16" s="72">
        <v>134</v>
      </c>
      <c r="D16" s="72">
        <v>128</v>
      </c>
      <c r="E16" s="72">
        <v>117</v>
      </c>
      <c r="F16" s="72">
        <v>118</v>
      </c>
      <c r="G16" s="72">
        <v>120</v>
      </c>
      <c r="H16" s="72"/>
      <c r="I16" s="72"/>
      <c r="J16" s="72"/>
      <c r="K16" s="72"/>
      <c r="L16" s="72"/>
      <c r="M16" s="72"/>
      <c r="N16" s="124">
        <f t="shared" si="3"/>
        <v>753</v>
      </c>
      <c r="O16" s="73">
        <f>N16/6</f>
        <v>125.5</v>
      </c>
    </row>
    <row r="17" spans="1:15">
      <c r="A17" t="s">
        <v>126</v>
      </c>
      <c r="B17" s="72">
        <v>464</v>
      </c>
      <c r="C17" s="72">
        <v>452</v>
      </c>
      <c r="D17" s="72">
        <v>430</v>
      </c>
      <c r="E17" s="72">
        <v>410</v>
      </c>
      <c r="F17" s="72">
        <v>400</v>
      </c>
      <c r="G17" s="72">
        <v>393</v>
      </c>
      <c r="H17" s="72"/>
      <c r="I17" s="72"/>
      <c r="J17" s="72"/>
      <c r="K17" s="72"/>
      <c r="L17" s="72"/>
      <c r="M17" s="72"/>
      <c r="N17" s="124">
        <f t="shared" si="3"/>
        <v>2549</v>
      </c>
      <c r="O17" s="73">
        <f t="shared" ref="O17:O18" si="5">N17/6</f>
        <v>424.83333333333331</v>
      </c>
    </row>
    <row r="18" spans="1:15">
      <c r="A18" t="s">
        <v>130</v>
      </c>
      <c r="B18" s="72">
        <v>116</v>
      </c>
      <c r="C18" s="72">
        <v>121</v>
      </c>
      <c r="D18" s="72">
        <v>130</v>
      </c>
      <c r="E18" s="72">
        <v>118</v>
      </c>
      <c r="F18" s="72">
        <v>125</v>
      </c>
      <c r="G18" s="72">
        <v>109</v>
      </c>
      <c r="H18" s="72"/>
      <c r="I18" s="72"/>
      <c r="J18" s="72"/>
      <c r="K18" s="72"/>
      <c r="L18" s="72"/>
      <c r="M18" s="72"/>
      <c r="N18" s="124">
        <f t="shared" si="3"/>
        <v>719</v>
      </c>
      <c r="O18" s="73">
        <f t="shared" si="5"/>
        <v>119.83333333333333</v>
      </c>
    </row>
    <row r="20" spans="1:15">
      <c r="A20" t="s">
        <v>175</v>
      </c>
      <c r="B20">
        <f>B16*3.5</f>
        <v>476</v>
      </c>
      <c r="C20">
        <f t="shared" ref="C20:M20" si="6">C16*3.5</f>
        <v>469</v>
      </c>
      <c r="D20">
        <f t="shared" si="6"/>
        <v>448</v>
      </c>
      <c r="E20">
        <f t="shared" si="6"/>
        <v>409.5</v>
      </c>
      <c r="F20">
        <f t="shared" si="6"/>
        <v>413</v>
      </c>
      <c r="G20">
        <f t="shared" si="6"/>
        <v>420</v>
      </c>
      <c r="H20">
        <f t="shared" si="6"/>
        <v>0</v>
      </c>
      <c r="I20">
        <f t="shared" si="6"/>
        <v>0</v>
      </c>
      <c r="J20">
        <f t="shared" si="6"/>
        <v>0</v>
      </c>
      <c r="K20">
        <f t="shared" si="6"/>
        <v>0</v>
      </c>
      <c r="L20">
        <f t="shared" si="6"/>
        <v>0</v>
      </c>
      <c r="M20">
        <f t="shared" si="6"/>
        <v>0</v>
      </c>
      <c r="N20" s="124">
        <f>SUM(B20:M20)</f>
        <v>2635.5</v>
      </c>
      <c r="O20" s="73">
        <f>N20/6</f>
        <v>439.25</v>
      </c>
    </row>
  </sheetData>
  <mergeCells count="2">
    <mergeCell ref="O5:O6"/>
    <mergeCell ref="O14:O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2017-02-05T16:15:39Z</cp:lastPrinted>
  <dcterms:created xsi:type="dcterms:W3CDTF">2013-04-11T16:30:45Z</dcterms:created>
  <dcterms:modified xsi:type="dcterms:W3CDTF">2018-08-05T15:32:28Z</dcterms:modified>
</cp:coreProperties>
</file>