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 activeTab="1"/>
  </bookViews>
  <sheets>
    <sheet name="persone compiti" sheetId="5" r:id="rId1"/>
    <sheet name="borse + attività" sheetId="2" r:id="rId2"/>
    <sheet name="Dettagli borse" sheetId="3" r:id="rId3"/>
    <sheet name="Foglio2" sheetId="8" r:id="rId4"/>
  </sheets>
  <definedNames>
    <definedName name="_xlnm.Print_Area" localSheetId="1">'borse + attività'!$B$1:$V$51</definedName>
    <definedName name="_xlnm.Print_Area" localSheetId="0">'persone compiti'!$B$2:$D$54</definedName>
  </definedNames>
  <calcPr calcId="125725" iterateDelta="1E-4"/>
</workbook>
</file>

<file path=xl/calcChain.xml><?xml version="1.0" encoding="utf-8"?>
<calcChain xmlns="http://schemas.openxmlformats.org/spreadsheetml/2006/main">
  <c r="O21" i="3"/>
  <c r="O19"/>
  <c r="O18"/>
  <c r="O17"/>
  <c r="I10" i="2" l="1"/>
  <c r="C21" i="3" l="1"/>
  <c r="D21"/>
  <c r="B21"/>
  <c r="R13" i="2"/>
  <c r="O11" i="3"/>
  <c r="N11" l="1"/>
  <c r="C11"/>
  <c r="D11"/>
  <c r="E11"/>
  <c r="F11"/>
  <c r="G11"/>
  <c r="H11"/>
  <c r="I11"/>
  <c r="J11"/>
  <c r="K11"/>
  <c r="L11"/>
  <c r="M11"/>
  <c r="B11"/>
  <c r="J41" i="2"/>
  <c r="J40" l="1"/>
  <c r="R29" l="1"/>
  <c r="M21" i="3"/>
  <c r="R50" i="2"/>
  <c r="E21" i="3"/>
  <c r="F21"/>
  <c r="G21"/>
  <c r="H21"/>
  <c r="I21"/>
  <c r="J21"/>
  <c r="K21"/>
  <c r="L21"/>
  <c r="N21" l="1"/>
  <c r="R46" i="2"/>
  <c r="R42" l="1"/>
  <c r="R38" l="1"/>
  <c r="I22"/>
  <c r="R25" l="1"/>
  <c r="I19" s="1"/>
  <c r="R21" l="1"/>
  <c r="I16" s="1"/>
  <c r="R17" l="1"/>
  <c r="I13" s="1"/>
  <c r="R14" l="1"/>
  <c r="R9" l="1"/>
  <c r="I7" s="1"/>
  <c r="I39" l="1"/>
  <c r="T50" s="1"/>
  <c r="V50" s="1"/>
  <c r="I36"/>
  <c r="T46" s="1"/>
  <c r="V46" s="1"/>
  <c r="I33"/>
  <c r="T42" s="1"/>
  <c r="V42" s="1"/>
  <c r="I30"/>
  <c r="T37" s="1"/>
  <c r="V37" s="1"/>
  <c r="I27"/>
  <c r="I24"/>
  <c r="I21"/>
  <c r="I18"/>
  <c r="I15"/>
  <c r="I12"/>
  <c r="T14" s="1"/>
  <c r="V14" s="1"/>
  <c r="I9"/>
  <c r="R34"/>
  <c r="R6"/>
  <c r="I6"/>
  <c r="R5"/>
  <c r="I4" s="1"/>
  <c r="T33" l="1"/>
  <c r="V33" s="1"/>
  <c r="T6"/>
  <c r="V6" s="1"/>
  <c r="N19" i="3"/>
  <c r="N18"/>
  <c r="N17"/>
  <c r="M16"/>
  <c r="L16"/>
  <c r="K16"/>
  <c r="J16"/>
  <c r="I16"/>
  <c r="H16"/>
  <c r="G16"/>
  <c r="F16"/>
  <c r="E16"/>
  <c r="D16"/>
  <c r="C16"/>
  <c r="B16"/>
  <c r="N15"/>
  <c r="N14"/>
  <c r="N9"/>
  <c r="O9" s="1"/>
  <c r="N8"/>
  <c r="O8" s="1"/>
  <c r="N7"/>
  <c r="O7" s="1"/>
  <c r="M6"/>
  <c r="L6"/>
  <c r="K6"/>
  <c r="J6"/>
  <c r="I6"/>
  <c r="H6"/>
  <c r="G6"/>
  <c r="F6"/>
  <c r="E6"/>
  <c r="D6"/>
  <c r="C6"/>
  <c r="B6"/>
  <c r="N6" s="1"/>
  <c r="N5"/>
  <c r="N4"/>
  <c r="N16" l="1"/>
  <c r="R49" i="2" l="1"/>
  <c r="I37" s="1"/>
  <c r="R45"/>
  <c r="I34" s="1"/>
  <c r="R41"/>
  <c r="I31" s="1"/>
  <c r="R37"/>
  <c r="I28" s="1"/>
  <c r="R33"/>
  <c r="I25" s="1"/>
  <c r="R30"/>
  <c r="T29" s="1"/>
  <c r="V29" s="1"/>
  <c r="R26"/>
  <c r="T25" s="1"/>
  <c r="V25" s="1"/>
  <c r="R22"/>
  <c r="T21" s="1"/>
  <c r="V21" s="1"/>
  <c r="R18"/>
  <c r="T18" s="1"/>
  <c r="V18" s="1"/>
  <c r="R10"/>
  <c r="T10" s="1"/>
  <c r="V10" s="1"/>
  <c r="V53" l="1"/>
  <c r="X53" s="1"/>
  <c r="I40"/>
  <c r="I42" l="1"/>
</calcChain>
</file>

<file path=xl/sharedStrings.xml><?xml version="1.0" encoding="utf-8"?>
<sst xmlns="http://schemas.openxmlformats.org/spreadsheetml/2006/main" count="326" uniqueCount="167">
  <si>
    <t>SIGMA</t>
  </si>
  <si>
    <t>COOP C. S. G.</t>
  </si>
  <si>
    <t>COOP Sarmato</t>
  </si>
  <si>
    <t>FAMILA</t>
  </si>
  <si>
    <t>Forno Peveri Sarmato</t>
  </si>
  <si>
    <t>AUTOMEZZI
Di proprietà dei volontari.</t>
  </si>
  <si>
    <t>MAGAZZINO
Del Comune in Via Sluny</t>
  </si>
  <si>
    <t>RISORSE UMANE</t>
  </si>
  <si>
    <t>Proloco</t>
  </si>
  <si>
    <t>Circolo Anziani</t>
  </si>
  <si>
    <t>Carla</t>
  </si>
  <si>
    <t>Raccolta alimentari COOP Sarmato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</si>
  <si>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</si>
  <si>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</si>
  <si>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</si>
  <si>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</si>
  <si>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</si>
  <si>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</si>
  <si>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</si>
  <si>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</si>
  <si>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</si>
  <si>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</si>
  <si>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</si>
  <si>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</si>
  <si>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</si>
  <si>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</si>
  <si>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</si>
  <si>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</si>
  <si>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</si>
  <si>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</si>
  <si>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</si>
  <si>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</si>
  <si>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</si>
  <si>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</si>
  <si>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</si>
  <si>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</si>
  <si>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</si>
  <si>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</si>
  <si>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TOTALE ANNO</t>
  </si>
  <si>
    <t>BASKO</t>
  </si>
  <si>
    <t>Luigi Torsello</t>
  </si>
  <si>
    <t>aggregati Caritas</t>
  </si>
  <si>
    <t>Aggregato Caritas Sarmato</t>
  </si>
  <si>
    <t>genitori Scaut</t>
  </si>
  <si>
    <t>aggregato caritas</t>
  </si>
  <si>
    <t>Andrea Fantini</t>
  </si>
  <si>
    <t>Sede Legale</t>
  </si>
  <si>
    <t>Busi Lucio Leonardo</t>
  </si>
  <si>
    <t>Forno B. V. T.</t>
  </si>
  <si>
    <t>STRUTTURE</t>
  </si>
  <si>
    <t>ASSOCIAZIONI E INCARICHI</t>
  </si>
  <si>
    <t>DISTRIBUZIONE.
Stanza centro di ascolto del Pallaroni Parrocchia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</si>
  <si>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</si>
  <si>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</si>
  <si>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</si>
  <si>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</si>
  <si>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Ricezione richiesta borse tramite mail da C.d.A. CARITAS, Assistente Sociale del Comune, Assistente Sociale Azalea Infanzia,
Trasmissione richiete a Del Sal e Rubin degli ordinativi ricevuti.</t>
  </si>
  <si>
    <t>NEGOZI e SUP. COINVOLTI</t>
  </si>
  <si>
    <t>Carra Marco</t>
  </si>
  <si>
    <t>8 associazioni coinvolte       4 servizi</t>
  </si>
  <si>
    <t>Rosaria Pasquale</t>
  </si>
  <si>
    <t>Sozzi Mauro</t>
  </si>
  <si>
    <t>Deho Riccardo</t>
  </si>
  <si>
    <t>Goldoni Riccardo
Responsabile raccolta e promozione ai Supermercati</t>
  </si>
  <si>
    <t>Maria Teresa in Pasquale</t>
  </si>
  <si>
    <t>Capuano Dino
Presidente ONLUS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</si>
  <si>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</si>
  <si>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</si>
  <si>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</si>
  <si>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</si>
  <si>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</si>
  <si>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</si>
  <si>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</si>
  <si>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</si>
  <si>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Francesco Mollura</t>
  </si>
  <si>
    <t>Marisa Groppi</t>
  </si>
  <si>
    <t>Dpiù</t>
  </si>
  <si>
    <t>totale</t>
  </si>
  <si>
    <t>FEBBRAIO (consegne del martedi comune CSG)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</si>
  <si>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</si>
  <si>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</si>
  <si>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</si>
  <si>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</si>
  <si>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</si>
  <si>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</si>
  <si>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</si>
  <si>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</si>
  <si>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</si>
  <si>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</si>
  <si>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</si>
  <si>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</si>
  <si>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</si>
  <si>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</si>
  <si>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</si>
  <si>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</si>
  <si>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</si>
  <si>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</si>
  <si>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</si>
  <si>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</si>
  <si>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</si>
  <si>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</si>
  <si>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MARZO (consegne del martedi comune CSG)</t>
  </si>
  <si>
    <t>APRILE (consegne del martedi comune CSG)</t>
  </si>
  <si>
    <t>MAGGIO (consegne del martedi comune CSG)</t>
  </si>
  <si>
    <t>GIUGNO (consegne del martedi comune CSG)</t>
  </si>
  <si>
    <t>LUGLIO (consegne del martedi comune CSG)</t>
  </si>
  <si>
    <t>AGOSTO (consegne del martedi comune CSG)</t>
  </si>
  <si>
    <t>SETTEMBRE (consegne del martedi comune CSG)</t>
  </si>
  <si>
    <t>OTTOBRE (consegne del martedi comune CSG)</t>
  </si>
  <si>
    <t>NOVEMBRE (consegne del martedi comune CSG)</t>
  </si>
  <si>
    <t>DICEMBRE (consegne del martedi comune CSG)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</si>
  <si>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</si>
  <si>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</si>
  <si>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</si>
  <si>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</si>
  <si>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</si>
  <si>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</si>
  <si>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</si>
  <si>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DONAZIONI Pizzini-D.Orione, Can. S. V, Asilo S. F, Caritas Str.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</si>
  <si>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</si>
  <si>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</si>
  <si>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</si>
  <si>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</si>
  <si>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</si>
  <si>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</si>
  <si>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</si>
  <si>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</si>
  <si>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</si>
  <si>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</si>
  <si>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</si>
  <si>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num. Rich. con 3,5 componenti famiglia</t>
  </si>
  <si>
    <t>STORIA RACCOLTA E DISTRIBUZIONE BORSE 2019</t>
  </si>
  <si>
    <t>mesi/2019</t>
  </si>
  <si>
    <t>31.gen</t>
  </si>
  <si>
    <t>COMUNE.
Assistenza sociale adulti</t>
  </si>
  <si>
    <t>ASP
Assistente Sociale per l'infanzia,</t>
  </si>
  <si>
    <t>CDA CARITAS di up CSG/Sarmato</t>
  </si>
  <si>
    <t>Ass. soc. Sarmato Ziano</t>
  </si>
  <si>
    <t>volontari amici aggregati</t>
  </si>
  <si>
    <t>COMUNE PARROCCHIE CSG/SARMATO</t>
  </si>
  <si>
    <t>MAGAZZINO
Carico e registrazione degli alimenti raccolti nei NEGOZI e Banco alim.  Di Parma.
Scarico e registrazione alimenti utilizzati alla composizione delle borse.</t>
  </si>
  <si>
    <t>Caritas di up C.S.Giovanni Sarmato</t>
  </si>
  <si>
    <t xml:space="preserve">Raccolta alimentari  settimanale e promozione mensile - il primo sabatoa  a rotazione  ai 4 sup FAMILA,SIGMA,BASKO,DIPIU
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</si>
  <si>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</si>
  <si>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</si>
  <si>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</si>
  <si>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</si>
  <si>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</si>
  <si>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</si>
  <si>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 xml:space="preserve">
Distribuzione borse al Pallaroni al martedi e venerdi ai singoli e famiglie.</t>
  </si>
  <si>
    <t>Carlo Viani</t>
  </si>
  <si>
    <t>Giuseppe Bernardi</t>
  </si>
  <si>
    <t>Trasporto borse da MAGAZZINO a PALLARONI     e insaccaggio pane e frutta</t>
  </si>
  <si>
    <t>Giancarlo Bernardi</t>
  </si>
  <si>
    <t>Ercole Barattieri</t>
  </si>
  <si>
    <t>Antonietta Pergolotti</t>
  </si>
  <si>
    <t>Gabriella Pesaro</t>
  </si>
  <si>
    <t>Nadia Fantoni</t>
  </si>
  <si>
    <t xml:space="preserve">Squadra Trasporti.
Viaggi ogni 15 giorni a Parma per la raccolta viveri al Banco Alimentare.
</t>
  </si>
  <si>
    <t>Roberto Brunesi</t>
  </si>
  <si>
    <t>sede in via Slunj</t>
  </si>
  <si>
    <t>Mimi Bursi
segretaria associazione</t>
  </si>
  <si>
    <t>Registrazione dati</t>
  </si>
  <si>
    <t>carico e sacarico alimentari e stima costi - bilancio - archivio</t>
  </si>
  <si>
    <t>38 risorse umane Addette all'iniziativa</t>
  </si>
  <si>
    <t>ASSISTENZA ALIMENTARE DI PRIMA NECESSITA' SU BASE VOLONTARIA; ALLE FAMIGLIE CON SITUAZIONE DI DISAGIO ECONOMICO</t>
  </si>
  <si>
    <t>Zanella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</si>
</sst>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5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3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43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49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43" xfId="0" applyFont="1" applyBorder="1" applyAlignment="1">
      <alignment horizontal="center" vertical="center" wrapText="1"/>
    </xf>
    <xf numFmtId="16" fontId="1" fillId="0" borderId="43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43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0" fillId="0" borderId="42" xfId="0" applyBorder="1" applyAlignment="1">
      <alignment horizontal="left" vertical="justify" wrapText="1"/>
    </xf>
    <xf numFmtId="0" fontId="0" fillId="0" borderId="0" xfId="0" applyBorder="1" applyAlignment="1">
      <alignment horizontal="left" vertical="justify" wrapText="1"/>
    </xf>
    <xf numFmtId="0" fontId="1" fillId="0" borderId="0" xfId="0" applyFont="1" applyBorder="1"/>
    <xf numFmtId="0" fontId="0" fillId="0" borderId="0" xfId="0" applyBorder="1"/>
    <xf numFmtId="0" fontId="0" fillId="0" borderId="52" xfId="0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38" xfId="0" applyBorder="1"/>
    <xf numFmtId="0" fontId="0" fillId="0" borderId="50" xfId="0" applyBorder="1"/>
    <xf numFmtId="0" fontId="0" fillId="0" borderId="41" xfId="0" applyBorder="1"/>
    <xf numFmtId="0" fontId="1" fillId="0" borderId="41" xfId="0" applyFont="1" applyBorder="1" applyAlignment="1">
      <alignment horizontal="center"/>
    </xf>
    <xf numFmtId="0" fontId="0" fillId="0" borderId="51" xfId="0" applyBorder="1"/>
    <xf numFmtId="0" fontId="0" fillId="0" borderId="1" xfId="0" applyBorder="1" applyAlignment="1">
      <alignment horizontal="center" vertical="center" wrapText="1"/>
    </xf>
    <xf numFmtId="1" fontId="0" fillId="0" borderId="52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52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2" fillId="0" borderId="0" xfId="0" applyFont="1"/>
    <xf numFmtId="0" fontId="13" fillId="0" borderId="36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2" fillId="0" borderId="59" xfId="0" applyFont="1" applyBorder="1"/>
    <xf numFmtId="0" fontId="14" fillId="0" borderId="6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3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4" fillId="0" borderId="62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2" fillId="0" borderId="61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4" fillId="0" borderId="6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top" wrapText="1"/>
    </xf>
    <xf numFmtId="0" fontId="14" fillId="0" borderId="29" xfId="0" applyFont="1" applyBorder="1" applyAlignment="1">
      <alignment horizontal="center" vertical="top" wrapText="1"/>
    </xf>
    <xf numFmtId="0" fontId="14" fillId="0" borderId="18" xfId="0" applyFont="1" applyBorder="1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4"/>
  <sheetViews>
    <sheetView zoomScale="50" zoomScaleNormal="50" workbookViewId="0">
      <selection activeCell="F7" sqref="F7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5.2851562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27" thickBot="1">
      <c r="A2" s="59"/>
      <c r="B2" s="99" t="s">
        <v>165</v>
      </c>
      <c r="C2" s="100"/>
      <c r="D2" s="101"/>
      <c r="E2" s="102"/>
      <c r="F2" s="102"/>
      <c r="G2" s="102"/>
      <c r="H2" s="102"/>
      <c r="I2" s="102"/>
      <c r="J2" s="102"/>
    </row>
    <row r="3" spans="1:10" ht="26.25" customHeight="1">
      <c r="A3" s="59"/>
      <c r="B3" s="103"/>
      <c r="C3" s="103"/>
      <c r="D3" s="103"/>
      <c r="E3" s="102"/>
      <c r="F3" s="102"/>
      <c r="G3" s="102"/>
      <c r="H3" s="102"/>
      <c r="I3" s="102"/>
      <c r="J3" s="102"/>
    </row>
    <row r="4" spans="1:10" ht="15.75" thickBot="1">
      <c r="A4" s="59"/>
      <c r="B4" s="104"/>
      <c r="C4" s="104"/>
      <c r="D4" s="104"/>
      <c r="E4" s="102"/>
      <c r="F4" s="102"/>
      <c r="G4" s="102"/>
      <c r="H4" s="102"/>
      <c r="I4" s="102"/>
      <c r="J4" s="102"/>
    </row>
    <row r="5" spans="1:10" ht="59.25" thickBot="1">
      <c r="A5" s="105"/>
      <c r="B5" s="106" t="s">
        <v>57</v>
      </c>
      <c r="C5" s="107" t="s">
        <v>49</v>
      </c>
      <c r="D5" s="108" t="s">
        <v>20</v>
      </c>
      <c r="E5" s="102"/>
      <c r="F5" s="102"/>
      <c r="G5" s="102"/>
      <c r="H5" s="102"/>
      <c r="I5" s="102"/>
      <c r="J5" s="102"/>
    </row>
    <row r="6" spans="1:10" ht="54">
      <c r="A6" s="105"/>
      <c r="B6" s="109" t="s">
        <v>0</v>
      </c>
      <c r="C6" s="110" t="s">
        <v>6</v>
      </c>
      <c r="D6" s="111" t="s">
        <v>134</v>
      </c>
      <c r="E6" s="102"/>
      <c r="F6" s="102"/>
      <c r="G6" s="102"/>
      <c r="H6" s="102"/>
      <c r="I6" s="102"/>
      <c r="J6" s="102"/>
    </row>
    <row r="7" spans="1:10" ht="119.25" customHeight="1">
      <c r="A7" s="105"/>
      <c r="B7" s="109" t="s">
        <v>1</v>
      </c>
      <c r="C7" s="112" t="s">
        <v>51</v>
      </c>
      <c r="D7" s="111" t="s">
        <v>53</v>
      </c>
      <c r="E7" s="102"/>
      <c r="F7" s="102"/>
      <c r="G7" s="102"/>
      <c r="H7" s="102"/>
      <c r="I7" s="102"/>
      <c r="J7" s="102"/>
    </row>
    <row r="8" spans="1:10" ht="54">
      <c r="A8" s="105"/>
      <c r="B8" s="109" t="s">
        <v>2</v>
      </c>
      <c r="C8" s="112" t="s">
        <v>5</v>
      </c>
      <c r="D8" s="111" t="s">
        <v>134</v>
      </c>
      <c r="E8" s="102"/>
      <c r="F8" s="102"/>
      <c r="G8" s="102"/>
      <c r="H8" s="102"/>
      <c r="I8" s="102"/>
      <c r="J8" s="102"/>
    </row>
    <row r="9" spans="1:10" ht="54.75" thickBot="1">
      <c r="A9" s="105"/>
      <c r="B9" s="109" t="s">
        <v>39</v>
      </c>
      <c r="C9" s="113" t="s">
        <v>52</v>
      </c>
      <c r="D9" s="111" t="s">
        <v>135</v>
      </c>
      <c r="E9" s="102"/>
      <c r="F9" s="102"/>
      <c r="G9" s="102"/>
      <c r="H9" s="102"/>
      <c r="I9" s="102"/>
      <c r="J9" s="102"/>
    </row>
    <row r="10" spans="1:10" ht="27">
      <c r="A10" s="105"/>
      <c r="B10" s="109" t="s">
        <v>3</v>
      </c>
      <c r="C10" s="105"/>
      <c r="D10" s="111" t="s">
        <v>136</v>
      </c>
      <c r="E10" s="102"/>
      <c r="F10" s="102"/>
      <c r="G10" s="102"/>
      <c r="H10" s="102"/>
      <c r="I10" s="102"/>
      <c r="J10" s="102"/>
    </row>
    <row r="11" spans="1:10" ht="27">
      <c r="A11" s="105"/>
      <c r="B11" s="109" t="s">
        <v>76</v>
      </c>
      <c r="C11" s="105"/>
      <c r="D11" s="111" t="s">
        <v>137</v>
      </c>
      <c r="E11" s="102"/>
      <c r="F11" s="102"/>
      <c r="G11" s="102"/>
      <c r="H11" s="102"/>
      <c r="I11" s="102"/>
      <c r="J11" s="102"/>
    </row>
    <row r="12" spans="1:10" ht="27">
      <c r="A12" s="105"/>
      <c r="B12" s="109" t="s">
        <v>4</v>
      </c>
      <c r="C12" s="105"/>
      <c r="D12" s="111" t="s">
        <v>138</v>
      </c>
      <c r="E12" s="1"/>
      <c r="F12" s="1"/>
      <c r="G12" s="1"/>
      <c r="H12" s="1"/>
      <c r="I12" s="1"/>
      <c r="J12" s="1"/>
    </row>
    <row r="13" spans="1:10" ht="27.75" thickBot="1">
      <c r="A13" s="105"/>
      <c r="B13" s="114" t="s">
        <v>48</v>
      </c>
      <c r="C13" s="115"/>
      <c r="D13" s="116" t="s">
        <v>139</v>
      </c>
      <c r="E13" s="1"/>
      <c r="F13" s="1"/>
      <c r="G13" s="1"/>
      <c r="H13" s="1"/>
      <c r="I13" s="1"/>
      <c r="J13" s="1"/>
    </row>
    <row r="14" spans="1:10" ht="15.75" customHeight="1" thickBot="1">
      <c r="A14" s="105"/>
      <c r="B14" s="117"/>
      <c r="C14" s="105"/>
      <c r="D14" s="105"/>
      <c r="E14" s="1"/>
      <c r="F14" s="1"/>
      <c r="G14" s="1"/>
      <c r="H14" s="1"/>
      <c r="I14" s="1"/>
      <c r="J14" s="1"/>
    </row>
    <row r="15" spans="1:10" s="4" customFormat="1" ht="59.25" thickBot="1">
      <c r="A15" s="118"/>
      <c r="B15" s="107" t="s">
        <v>50</v>
      </c>
      <c r="C15" s="106" t="s">
        <v>7</v>
      </c>
      <c r="D15" s="119" t="s">
        <v>21</v>
      </c>
      <c r="E15" s="3"/>
      <c r="F15" s="3"/>
      <c r="G15" s="3"/>
      <c r="H15" s="3"/>
      <c r="I15" s="3"/>
      <c r="J15" s="3"/>
    </row>
    <row r="16" spans="1:10" s="4" customFormat="1" ht="90" customHeight="1" thickBot="1">
      <c r="A16" s="120">
        <v>1</v>
      </c>
      <c r="B16" s="121" t="s">
        <v>8</v>
      </c>
      <c r="C16" s="122" t="s">
        <v>69</v>
      </c>
      <c r="D16" s="123" t="s">
        <v>70</v>
      </c>
      <c r="E16" s="3"/>
      <c r="F16" s="3"/>
      <c r="G16" s="3"/>
      <c r="H16" s="3"/>
      <c r="I16" s="3"/>
      <c r="J16" s="3"/>
    </row>
    <row r="17" spans="1:10" s="4" customFormat="1" ht="59.25" thickBot="1">
      <c r="A17" s="124">
        <v>2</v>
      </c>
      <c r="B17" s="125" t="s">
        <v>18</v>
      </c>
      <c r="C17" s="126" t="s">
        <v>68</v>
      </c>
      <c r="D17" s="127" t="s">
        <v>140</v>
      </c>
      <c r="E17" s="37"/>
      <c r="F17" s="3"/>
      <c r="G17" s="3"/>
      <c r="H17" s="3"/>
      <c r="I17" s="3"/>
      <c r="J17" s="3"/>
    </row>
    <row r="18" spans="1:10" s="4" customFormat="1" ht="27.75" thickBot="1">
      <c r="A18" s="124">
        <v>3</v>
      </c>
      <c r="B18" s="128" t="s">
        <v>8</v>
      </c>
      <c r="C18" s="129" t="s">
        <v>12</v>
      </c>
      <c r="D18" s="130"/>
      <c r="E18" s="3"/>
      <c r="F18" s="3"/>
      <c r="G18" s="3"/>
      <c r="H18" s="3"/>
      <c r="I18" s="3"/>
      <c r="J18" s="3"/>
    </row>
    <row r="19" spans="1:10" s="4" customFormat="1" ht="27.75" thickBot="1">
      <c r="A19" s="124">
        <v>4</v>
      </c>
      <c r="B19" s="128" t="s">
        <v>8</v>
      </c>
      <c r="C19" s="129" t="s">
        <v>13</v>
      </c>
      <c r="D19" s="130"/>
      <c r="E19" s="37"/>
      <c r="F19" s="3"/>
      <c r="G19" s="3"/>
      <c r="H19" s="3"/>
      <c r="I19" s="3"/>
      <c r="J19" s="3"/>
    </row>
    <row r="20" spans="1:10" s="4" customFormat="1" ht="30" customHeight="1" thickBot="1">
      <c r="A20" s="124">
        <v>5</v>
      </c>
      <c r="B20" s="131" t="s">
        <v>9</v>
      </c>
      <c r="C20" s="132" t="s">
        <v>10</v>
      </c>
      <c r="D20" s="133"/>
      <c r="E20" s="3"/>
      <c r="F20" s="3"/>
      <c r="G20" s="3"/>
      <c r="H20" s="3"/>
      <c r="I20" s="3"/>
      <c r="J20" s="3"/>
    </row>
    <row r="21" spans="1:10" s="4" customFormat="1" ht="88.5" thickBot="1">
      <c r="A21" s="120">
        <v>6</v>
      </c>
      <c r="B21" s="134" t="s">
        <v>141</v>
      </c>
      <c r="C21" s="135" t="s">
        <v>63</v>
      </c>
      <c r="D21" s="136" t="s">
        <v>142</v>
      </c>
      <c r="E21" s="3"/>
      <c r="F21" s="3"/>
      <c r="G21" s="3"/>
      <c r="H21" s="3"/>
      <c r="I21" s="3"/>
      <c r="J21" s="3"/>
    </row>
    <row r="22" spans="1:10" s="4" customFormat="1" ht="30" customHeight="1" thickBot="1">
      <c r="A22" s="120">
        <v>7</v>
      </c>
      <c r="B22" s="128" t="s">
        <v>44</v>
      </c>
      <c r="C22" s="137" t="s">
        <v>14</v>
      </c>
      <c r="D22" s="138"/>
      <c r="E22" s="3"/>
      <c r="F22" s="3"/>
      <c r="G22" s="3"/>
      <c r="H22" s="3"/>
      <c r="I22" s="3"/>
      <c r="J22" s="3"/>
    </row>
    <row r="23" spans="1:10" s="4" customFormat="1" ht="30" customHeight="1" thickBot="1">
      <c r="A23" s="120">
        <v>8</v>
      </c>
      <c r="B23" s="139" t="s">
        <v>44</v>
      </c>
      <c r="C23" s="137" t="s">
        <v>15</v>
      </c>
      <c r="D23" s="138"/>
      <c r="E23" s="3"/>
      <c r="F23" s="3"/>
      <c r="G23" s="3"/>
      <c r="H23" s="3"/>
      <c r="I23" s="3"/>
      <c r="J23" s="3"/>
    </row>
    <row r="24" spans="1:10" s="4" customFormat="1" ht="30" customHeight="1" thickBot="1">
      <c r="A24" s="120">
        <v>9</v>
      </c>
      <c r="B24" s="139" t="s">
        <v>44</v>
      </c>
      <c r="C24" s="137" t="s">
        <v>58</v>
      </c>
      <c r="D24" s="138"/>
      <c r="E24" s="3"/>
      <c r="F24" s="3"/>
      <c r="G24" s="3"/>
      <c r="H24" s="3"/>
      <c r="I24" s="3"/>
      <c r="J24" s="3"/>
    </row>
    <row r="25" spans="1:10" s="4" customFormat="1" ht="30" customHeight="1" thickBot="1">
      <c r="A25" s="120">
        <v>10</v>
      </c>
      <c r="B25" s="139" t="s">
        <v>44</v>
      </c>
      <c r="C25" s="137" t="s">
        <v>64</v>
      </c>
      <c r="D25" s="138"/>
      <c r="E25" s="3"/>
      <c r="F25" s="3"/>
      <c r="G25" s="3"/>
      <c r="H25" s="3"/>
      <c r="I25" s="3"/>
      <c r="J25" s="3"/>
    </row>
    <row r="26" spans="1:10" s="4" customFormat="1" ht="30" customHeight="1" thickBot="1">
      <c r="A26" s="120">
        <v>11</v>
      </c>
      <c r="B26" s="139" t="s">
        <v>44</v>
      </c>
      <c r="C26" s="137" t="s">
        <v>74</v>
      </c>
      <c r="D26" s="138"/>
      <c r="E26" s="3"/>
      <c r="F26" s="5"/>
      <c r="G26" s="5"/>
      <c r="H26" s="5"/>
      <c r="I26" s="5"/>
      <c r="J26" s="5"/>
    </row>
    <row r="27" spans="1:10" s="4" customFormat="1" ht="30" customHeight="1" thickBot="1">
      <c r="A27" s="120">
        <v>12</v>
      </c>
      <c r="B27" s="139" t="s">
        <v>44</v>
      </c>
      <c r="C27" s="137" t="s">
        <v>75</v>
      </c>
      <c r="D27" s="138"/>
      <c r="E27" s="3"/>
      <c r="F27" s="5"/>
      <c r="G27" s="5"/>
      <c r="H27" s="5"/>
      <c r="I27" s="5"/>
      <c r="J27" s="5"/>
    </row>
    <row r="28" spans="1:10" s="4" customFormat="1" ht="30" customHeight="1" thickBot="1">
      <c r="A28" s="120">
        <v>13</v>
      </c>
      <c r="B28" s="139" t="s">
        <v>44</v>
      </c>
      <c r="C28" s="137" t="s">
        <v>143</v>
      </c>
      <c r="D28" s="138"/>
      <c r="E28" s="3"/>
      <c r="F28" s="5"/>
      <c r="G28" s="5"/>
      <c r="H28" s="5"/>
      <c r="I28" s="5"/>
      <c r="J28" s="5"/>
    </row>
    <row r="29" spans="1:10" s="4" customFormat="1" ht="30" customHeight="1" thickBot="1">
      <c r="A29" s="120">
        <v>14</v>
      </c>
      <c r="B29" s="139" t="s">
        <v>44</v>
      </c>
      <c r="C29" s="137" t="s">
        <v>144</v>
      </c>
      <c r="D29" s="138"/>
      <c r="E29" s="3"/>
      <c r="F29" s="5"/>
      <c r="G29" s="5"/>
      <c r="H29" s="5"/>
      <c r="I29" s="5"/>
      <c r="J29" s="5"/>
    </row>
    <row r="30" spans="1:10" s="4" customFormat="1" ht="30" customHeight="1" thickBot="1">
      <c r="A30" s="120">
        <v>15</v>
      </c>
      <c r="B30" s="139" t="s">
        <v>44</v>
      </c>
      <c r="C30" s="137" t="s">
        <v>145</v>
      </c>
      <c r="D30" s="138"/>
      <c r="E30" s="3"/>
      <c r="F30" s="5"/>
      <c r="G30" s="5"/>
      <c r="H30" s="5"/>
      <c r="I30" s="5"/>
      <c r="J30" s="5"/>
    </row>
    <row r="31" spans="1:10" s="4" customFormat="1" ht="30" customHeight="1" thickBot="1">
      <c r="A31" s="120">
        <v>16</v>
      </c>
      <c r="B31" s="140" t="s">
        <v>43</v>
      </c>
      <c r="C31" s="141" t="s">
        <v>40</v>
      </c>
      <c r="D31" s="138"/>
      <c r="E31" s="3"/>
      <c r="F31" s="5"/>
      <c r="G31" s="5"/>
      <c r="H31" s="5"/>
      <c r="I31" s="5"/>
      <c r="J31" s="5"/>
    </row>
    <row r="32" spans="1:10" s="4" customFormat="1" ht="59.25" thickBot="1">
      <c r="A32" s="124">
        <v>17</v>
      </c>
      <c r="B32" s="125" t="s">
        <v>42</v>
      </c>
      <c r="C32" s="126" t="s">
        <v>146</v>
      </c>
      <c r="D32" s="127" t="s">
        <v>11</v>
      </c>
      <c r="E32" s="3"/>
      <c r="F32" s="5"/>
      <c r="G32" s="5"/>
      <c r="H32" s="5"/>
      <c r="I32" s="5"/>
      <c r="J32" s="5"/>
    </row>
    <row r="33" spans="1:10" s="4" customFormat="1" ht="29.25" customHeight="1" thickBot="1">
      <c r="A33" s="124">
        <v>18</v>
      </c>
      <c r="B33" s="140" t="s">
        <v>42</v>
      </c>
      <c r="C33" s="142" t="s">
        <v>16</v>
      </c>
      <c r="D33" s="143"/>
      <c r="E33" s="3" t="s">
        <v>147</v>
      </c>
      <c r="F33" s="5"/>
      <c r="G33" s="5"/>
      <c r="H33" s="5"/>
      <c r="I33" s="5"/>
      <c r="J33" s="5"/>
    </row>
    <row r="34" spans="1:10" s="4" customFormat="1" ht="59.25" thickBot="1">
      <c r="A34" s="124">
        <v>19</v>
      </c>
      <c r="B34" s="125" t="s">
        <v>41</v>
      </c>
      <c r="C34" s="126" t="s">
        <v>148</v>
      </c>
      <c r="D34" s="127" t="s">
        <v>149</v>
      </c>
      <c r="E34" s="3"/>
      <c r="F34" s="5"/>
      <c r="G34" s="5"/>
      <c r="H34" s="5"/>
      <c r="I34" s="5"/>
      <c r="J34" s="5"/>
    </row>
    <row r="35" spans="1:10" s="4" customFormat="1" ht="30" customHeight="1" thickBot="1">
      <c r="A35" s="124">
        <v>20</v>
      </c>
      <c r="B35" s="128" t="s">
        <v>41</v>
      </c>
      <c r="C35" s="144" t="s">
        <v>17</v>
      </c>
      <c r="D35" s="130"/>
      <c r="E35" s="3"/>
      <c r="F35" s="5"/>
      <c r="G35" s="5"/>
      <c r="H35" s="5"/>
      <c r="I35" s="5"/>
      <c r="J35" s="5"/>
    </row>
    <row r="36" spans="1:10" s="4" customFormat="1" ht="30" customHeight="1" thickBot="1">
      <c r="A36" s="124">
        <v>21</v>
      </c>
      <c r="B36" s="145" t="s">
        <v>41</v>
      </c>
      <c r="C36" s="146" t="s">
        <v>150</v>
      </c>
      <c r="D36" s="143"/>
      <c r="E36" s="3"/>
      <c r="F36" s="5"/>
      <c r="G36" s="5"/>
      <c r="H36" s="5"/>
      <c r="I36" s="5"/>
      <c r="J36" s="5"/>
    </row>
    <row r="37" spans="1:10" s="4" customFormat="1" ht="30" customHeight="1" thickBot="1">
      <c r="A37" s="124">
        <v>22</v>
      </c>
      <c r="B37" s="125" t="s">
        <v>44</v>
      </c>
      <c r="C37" s="147" t="s">
        <v>151</v>
      </c>
      <c r="D37" s="127" t="s">
        <v>152</v>
      </c>
      <c r="E37" s="3"/>
      <c r="F37" s="5"/>
      <c r="G37" s="5"/>
      <c r="H37" s="5"/>
      <c r="I37" s="5"/>
      <c r="J37" s="5"/>
    </row>
    <row r="38" spans="1:10" s="4" customFormat="1" ht="30" customHeight="1" thickBot="1">
      <c r="A38" s="124">
        <v>23</v>
      </c>
      <c r="B38" s="128" t="s">
        <v>44</v>
      </c>
      <c r="C38" s="129" t="s">
        <v>153</v>
      </c>
      <c r="D38" s="130"/>
      <c r="E38" s="3"/>
      <c r="F38" s="5"/>
      <c r="G38" s="5"/>
      <c r="H38" s="5"/>
      <c r="I38" s="5"/>
      <c r="J38" s="5"/>
    </row>
    <row r="39" spans="1:10" s="4" customFormat="1" ht="30" customHeight="1" thickBot="1">
      <c r="A39" s="124">
        <v>24</v>
      </c>
      <c r="B39" s="128" t="s">
        <v>44</v>
      </c>
      <c r="C39" s="129" t="s">
        <v>154</v>
      </c>
      <c r="D39" s="130"/>
      <c r="E39" s="3"/>
      <c r="F39" s="5"/>
      <c r="G39" s="5"/>
      <c r="H39" s="5"/>
      <c r="I39" s="5"/>
      <c r="J39" s="5"/>
    </row>
    <row r="40" spans="1:10" s="4" customFormat="1" ht="30" customHeight="1" thickBot="1">
      <c r="A40" s="124">
        <v>25</v>
      </c>
      <c r="B40" s="128" t="s">
        <v>44</v>
      </c>
      <c r="C40" s="129" t="s">
        <v>166</v>
      </c>
      <c r="D40" s="130"/>
      <c r="E40" s="3"/>
      <c r="F40" s="5"/>
      <c r="G40" s="5"/>
      <c r="H40" s="5"/>
      <c r="I40" s="5"/>
      <c r="J40" s="5"/>
    </row>
    <row r="41" spans="1:10" s="4" customFormat="1" ht="30" customHeight="1" thickBot="1">
      <c r="A41" s="124">
        <v>26</v>
      </c>
      <c r="B41" s="128" t="s">
        <v>44</v>
      </c>
      <c r="C41" s="129" t="s">
        <v>155</v>
      </c>
      <c r="D41" s="130"/>
      <c r="E41" s="3"/>
      <c r="F41" s="5"/>
      <c r="G41" s="5"/>
      <c r="H41" s="5"/>
      <c r="I41" s="5"/>
      <c r="J41" s="5"/>
    </row>
    <row r="42" spans="1:10" s="4" customFormat="1" ht="30" customHeight="1" thickBot="1">
      <c r="A42" s="124">
        <v>27</v>
      </c>
      <c r="B42" s="128" t="s">
        <v>44</v>
      </c>
      <c r="C42" s="146" t="s">
        <v>156</v>
      </c>
      <c r="D42" s="143"/>
      <c r="E42" s="3"/>
      <c r="F42" s="5"/>
      <c r="G42" s="5"/>
      <c r="H42" s="5"/>
      <c r="I42" s="5"/>
      <c r="J42" s="5"/>
    </row>
    <row r="43" spans="1:10" s="4" customFormat="1" ht="30" customHeight="1" thickBot="1">
      <c r="A43" s="124">
        <v>28</v>
      </c>
      <c r="B43" s="131" t="s">
        <v>44</v>
      </c>
      <c r="C43" s="132" t="s">
        <v>157</v>
      </c>
      <c r="D43" s="133"/>
      <c r="E43" s="3"/>
      <c r="F43" s="5"/>
      <c r="G43" s="5"/>
      <c r="H43" s="5"/>
      <c r="I43" s="5"/>
      <c r="J43" s="5"/>
    </row>
    <row r="44" spans="1:10" s="4" customFormat="1" ht="59.25" thickBot="1">
      <c r="A44" s="124">
        <v>29</v>
      </c>
      <c r="B44" s="148" t="s">
        <v>44</v>
      </c>
      <c r="C44" s="149" t="s">
        <v>67</v>
      </c>
      <c r="D44" s="138" t="s">
        <v>158</v>
      </c>
      <c r="E44" s="3"/>
      <c r="F44" s="5"/>
      <c r="G44" s="5"/>
      <c r="H44" s="5"/>
      <c r="I44" s="5"/>
    </row>
    <row r="45" spans="1:10" s="4" customFormat="1" ht="30" customHeight="1" thickBot="1">
      <c r="A45" s="124">
        <v>30</v>
      </c>
      <c r="B45" s="128" t="s">
        <v>44</v>
      </c>
      <c r="C45" s="144" t="s">
        <v>61</v>
      </c>
      <c r="D45" s="138"/>
      <c r="E45" s="3"/>
      <c r="F45" s="5"/>
      <c r="G45" s="5"/>
      <c r="H45" s="5"/>
      <c r="I45" s="5"/>
    </row>
    <row r="46" spans="1:10" s="4" customFormat="1" ht="30" customHeight="1" thickBot="1">
      <c r="A46" s="124">
        <v>31</v>
      </c>
      <c r="B46" s="128" t="s">
        <v>44</v>
      </c>
      <c r="C46" s="150" t="s">
        <v>62</v>
      </c>
      <c r="D46" s="138"/>
      <c r="E46" s="3"/>
      <c r="F46" s="5"/>
      <c r="G46" s="5"/>
      <c r="H46" s="5"/>
      <c r="I46" s="5"/>
    </row>
    <row r="47" spans="1:10" s="4" customFormat="1" ht="30" customHeight="1" thickBot="1">
      <c r="A47" s="124">
        <v>32</v>
      </c>
      <c r="B47" s="128" t="s">
        <v>71</v>
      </c>
      <c r="C47" s="144" t="s">
        <v>159</v>
      </c>
      <c r="D47" s="138"/>
      <c r="E47" s="3"/>
      <c r="F47" s="5"/>
      <c r="G47" s="5"/>
      <c r="H47" s="5"/>
      <c r="I47" s="5"/>
    </row>
    <row r="48" spans="1:10" s="4" customFormat="1" ht="30" customHeight="1" thickBot="1">
      <c r="A48" s="124">
        <v>33</v>
      </c>
      <c r="B48" s="128" t="s">
        <v>71</v>
      </c>
      <c r="C48" s="144" t="s">
        <v>72</v>
      </c>
      <c r="D48" s="138"/>
      <c r="E48" s="3"/>
      <c r="F48" s="5"/>
      <c r="G48" s="5"/>
      <c r="H48" s="5"/>
      <c r="I48" s="5"/>
    </row>
    <row r="49" spans="1:9" s="4" customFormat="1" ht="30" customHeight="1" thickBot="1">
      <c r="A49" s="124">
        <v>34</v>
      </c>
      <c r="B49" s="151" t="s">
        <v>66</v>
      </c>
      <c r="C49" s="126" t="s">
        <v>65</v>
      </c>
      <c r="D49" s="136" t="s">
        <v>160</v>
      </c>
      <c r="E49" s="3"/>
      <c r="F49" s="5"/>
      <c r="G49" s="5"/>
      <c r="H49" s="5"/>
      <c r="I49" s="5"/>
    </row>
    <row r="50" spans="1:9" s="4" customFormat="1" ht="54.75" thickBot="1">
      <c r="A50" s="124">
        <v>35</v>
      </c>
      <c r="B50" s="152"/>
      <c r="C50" s="132" t="s">
        <v>161</v>
      </c>
      <c r="D50" s="153"/>
      <c r="E50" s="3"/>
    </row>
    <row r="51" spans="1:9" s="4" customFormat="1" ht="30" thickBot="1">
      <c r="A51" s="124">
        <v>36</v>
      </c>
      <c r="B51" s="154" t="s">
        <v>46</v>
      </c>
      <c r="C51" s="155" t="s">
        <v>45</v>
      </c>
      <c r="D51" s="156" t="s">
        <v>54</v>
      </c>
      <c r="E51" s="3"/>
    </row>
    <row r="52" spans="1:9" s="4" customFormat="1" ht="89.25" customHeight="1" thickBot="1">
      <c r="A52" s="124">
        <v>37</v>
      </c>
      <c r="B52" s="157" t="s">
        <v>19</v>
      </c>
      <c r="C52" s="122" t="s">
        <v>60</v>
      </c>
      <c r="D52" s="158" t="s">
        <v>56</v>
      </c>
      <c r="E52" s="3"/>
    </row>
    <row r="53" spans="1:9" s="4" customFormat="1" ht="30" thickBot="1">
      <c r="A53" s="124">
        <v>38</v>
      </c>
      <c r="B53" s="154" t="s">
        <v>162</v>
      </c>
      <c r="C53" s="159" t="s">
        <v>47</v>
      </c>
      <c r="D53" s="156" t="s">
        <v>163</v>
      </c>
      <c r="E53" s="3"/>
    </row>
    <row r="54" spans="1:9" ht="54.75" thickBot="1">
      <c r="A54" s="105"/>
      <c r="B54" s="160" t="s">
        <v>59</v>
      </c>
      <c r="C54" s="161" t="s">
        <v>164</v>
      </c>
      <c r="D54" s="162"/>
    </row>
  </sheetData>
  <mergeCells count="10">
    <mergeCell ref="B49:B50"/>
    <mergeCell ref="D49:D50"/>
    <mergeCell ref="D21:D31"/>
    <mergeCell ref="D32:D33"/>
    <mergeCell ref="D34:D36"/>
    <mergeCell ref="D37:D43"/>
    <mergeCell ref="D44:D48"/>
    <mergeCell ref="B2:D2"/>
    <mergeCell ref="B4:D4"/>
    <mergeCell ref="D17:D20"/>
  </mergeCells>
  <printOptions horizontalCentered="1" verticalCentered="1"/>
  <pageMargins left="0" right="0" top="0" bottom="0" header="0" footer="0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zoomScale="75" zoomScaleNormal="75" workbookViewId="0">
      <selection activeCell="Y32" sqref="Y32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3.140625" customWidth="1"/>
    <col min="22" max="22" width="11.28515625" customWidth="1"/>
  </cols>
  <sheetData>
    <row r="1" spans="2:22" ht="27" customHeight="1">
      <c r="B1" s="82" t="s">
        <v>131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4"/>
    </row>
    <row r="2" spans="2:22" ht="21" customHeight="1">
      <c r="B2" s="94" t="s">
        <v>55</v>
      </c>
      <c r="C2" s="95"/>
      <c r="D2" s="95"/>
      <c r="E2" s="95"/>
      <c r="F2" s="95"/>
      <c r="G2" s="95"/>
      <c r="H2" s="95"/>
      <c r="I2" s="96"/>
      <c r="J2" s="55"/>
      <c r="K2" s="74" t="s">
        <v>112</v>
      </c>
      <c r="L2" s="56"/>
      <c r="M2" s="85" t="s">
        <v>111</v>
      </c>
      <c r="N2" s="86"/>
      <c r="O2" s="86"/>
      <c r="P2" s="86"/>
      <c r="Q2" s="86"/>
      <c r="R2" s="86"/>
      <c r="S2" s="86"/>
      <c r="T2" s="87" t="s">
        <v>114</v>
      </c>
      <c r="U2" s="92" t="s">
        <v>116</v>
      </c>
      <c r="V2" s="87" t="s">
        <v>115</v>
      </c>
    </row>
    <row r="3" spans="2:22" ht="24" customHeight="1">
      <c r="B3" s="12" t="s">
        <v>132</v>
      </c>
      <c r="C3" s="20" t="s">
        <v>36</v>
      </c>
      <c r="D3" s="20" t="s">
        <v>119</v>
      </c>
      <c r="E3" s="20" t="s">
        <v>120</v>
      </c>
      <c r="F3" s="20" t="s">
        <v>121</v>
      </c>
      <c r="G3" s="20" t="s">
        <v>122</v>
      </c>
      <c r="H3" s="20" t="s">
        <v>123</v>
      </c>
      <c r="I3" s="12" t="s">
        <v>37</v>
      </c>
      <c r="J3" s="37"/>
      <c r="K3" s="57"/>
      <c r="L3" s="57"/>
      <c r="M3" s="58" t="s">
        <v>98</v>
      </c>
      <c r="N3" s="59"/>
      <c r="O3" s="59"/>
      <c r="P3" s="59"/>
      <c r="Q3" s="58"/>
      <c r="R3" s="58"/>
      <c r="S3" s="59"/>
      <c r="T3" s="88"/>
      <c r="U3" s="93"/>
      <c r="V3" s="88"/>
    </row>
    <row r="4" spans="2:22" ht="12.75" customHeight="1">
      <c r="B4" s="89" t="s">
        <v>99</v>
      </c>
      <c r="C4" s="6" t="s">
        <v>34</v>
      </c>
      <c r="D4" s="30" t="s">
        <v>133</v>
      </c>
      <c r="E4" s="30">
        <v>43476</v>
      </c>
      <c r="F4" s="30">
        <v>43483</v>
      </c>
      <c r="G4" s="47">
        <v>43490</v>
      </c>
      <c r="H4" s="31"/>
      <c r="I4" s="89">
        <f>SUM(D5:H5)+R5+J5</f>
        <v>254</v>
      </c>
      <c r="J4" s="26"/>
      <c r="K4" s="13" t="s">
        <v>112</v>
      </c>
      <c r="L4" s="57"/>
      <c r="M4" s="38">
        <v>43467</v>
      </c>
      <c r="N4" s="39">
        <v>43473</v>
      </c>
      <c r="O4" s="39">
        <v>43480</v>
      </c>
      <c r="P4" s="39">
        <v>43487</v>
      </c>
      <c r="Q4" s="39">
        <v>43494</v>
      </c>
      <c r="R4" s="40" t="s">
        <v>79</v>
      </c>
      <c r="S4" s="61" t="s">
        <v>34</v>
      </c>
      <c r="T4" s="59"/>
      <c r="U4" s="59"/>
      <c r="V4" s="60"/>
    </row>
    <row r="5" spans="2:22" ht="12.75" customHeight="1">
      <c r="B5" s="90"/>
      <c r="C5" s="32" t="s">
        <v>35</v>
      </c>
      <c r="D5" s="33">
        <v>31</v>
      </c>
      <c r="E5" s="33">
        <v>41</v>
      </c>
      <c r="F5" s="33">
        <v>42</v>
      </c>
      <c r="G5" s="48">
        <v>44</v>
      </c>
      <c r="H5" s="34"/>
      <c r="I5" s="90"/>
      <c r="J5" s="28"/>
      <c r="K5" s="29" t="s">
        <v>113</v>
      </c>
      <c r="L5" s="57"/>
      <c r="M5" s="41">
        <v>2</v>
      </c>
      <c r="N5" s="42">
        <v>23</v>
      </c>
      <c r="O5" s="42">
        <v>20</v>
      </c>
      <c r="P5" s="42">
        <v>25</v>
      </c>
      <c r="Q5" s="42">
        <v>26</v>
      </c>
      <c r="R5" s="43">
        <f>SUM(M5:Q5)</f>
        <v>96</v>
      </c>
      <c r="S5" s="61" t="s">
        <v>35</v>
      </c>
      <c r="T5" s="59"/>
      <c r="U5" s="59"/>
      <c r="V5" s="60"/>
    </row>
    <row r="6" spans="2:22" ht="12.75" customHeight="1">
      <c r="B6" s="91"/>
      <c r="C6" s="7" t="s">
        <v>100</v>
      </c>
      <c r="D6" s="2">
        <v>92</v>
      </c>
      <c r="E6" s="2">
        <v>130</v>
      </c>
      <c r="F6" s="2">
        <v>137</v>
      </c>
      <c r="G6" s="8">
        <v>129</v>
      </c>
      <c r="H6" s="35"/>
      <c r="I6" s="36">
        <f>SUM(D6:H6)</f>
        <v>488</v>
      </c>
      <c r="J6" s="27">
        <v>27</v>
      </c>
      <c r="K6" s="14" t="s">
        <v>124</v>
      </c>
      <c r="L6" s="57"/>
      <c r="M6" s="44">
        <v>67</v>
      </c>
      <c r="N6" s="45">
        <v>73</v>
      </c>
      <c r="O6" s="45">
        <v>59</v>
      </c>
      <c r="P6" s="45">
        <v>106</v>
      </c>
      <c r="Q6" s="45">
        <v>105</v>
      </c>
      <c r="R6" s="46">
        <f>SUM(M6:Q6)</f>
        <v>410</v>
      </c>
      <c r="S6" s="61" t="s">
        <v>100</v>
      </c>
      <c r="T6" s="63">
        <f>I6+R6</f>
        <v>898</v>
      </c>
      <c r="U6" s="63">
        <v>9</v>
      </c>
      <c r="V6" s="75">
        <f>T6/U6</f>
        <v>99.777777777777771</v>
      </c>
    </row>
    <row r="7" spans="2:22" ht="12.75" customHeight="1">
      <c r="B7" s="89" t="s">
        <v>80</v>
      </c>
      <c r="C7" s="6" t="s">
        <v>34</v>
      </c>
      <c r="D7" s="30">
        <v>43497</v>
      </c>
      <c r="E7" s="30">
        <v>43505</v>
      </c>
      <c r="F7" s="30">
        <v>43511</v>
      </c>
      <c r="G7" s="47">
        <v>43518</v>
      </c>
      <c r="H7" s="50"/>
      <c r="I7" s="89">
        <f>SUM(D8:H8)+R9+J8</f>
        <v>239</v>
      </c>
      <c r="J7" s="26"/>
      <c r="K7" s="13" t="s">
        <v>112</v>
      </c>
      <c r="L7" s="57"/>
      <c r="M7" s="58" t="s">
        <v>78</v>
      </c>
      <c r="N7" s="58"/>
      <c r="O7" s="58"/>
      <c r="P7" s="58"/>
      <c r="Q7" s="58"/>
      <c r="R7" s="58"/>
      <c r="S7" s="19"/>
      <c r="T7" s="59"/>
      <c r="U7" s="59"/>
      <c r="V7" s="60"/>
    </row>
    <row r="8" spans="2:22" ht="12.75" customHeight="1">
      <c r="B8" s="90"/>
      <c r="C8" s="32" t="s">
        <v>35</v>
      </c>
      <c r="D8" s="33">
        <v>37</v>
      </c>
      <c r="E8" s="33">
        <v>38</v>
      </c>
      <c r="F8" s="33">
        <v>43</v>
      </c>
      <c r="G8" s="48">
        <v>36</v>
      </c>
      <c r="H8" s="34"/>
      <c r="I8" s="90"/>
      <c r="J8" s="28"/>
      <c r="K8" s="29" t="s">
        <v>113</v>
      </c>
      <c r="L8" s="57"/>
      <c r="M8" s="38">
        <v>43501</v>
      </c>
      <c r="N8" s="39">
        <v>43508</v>
      </c>
      <c r="O8" s="39">
        <v>43515</v>
      </c>
      <c r="P8" s="39">
        <v>43522</v>
      </c>
      <c r="Q8" s="39"/>
      <c r="R8" s="40" t="s">
        <v>79</v>
      </c>
      <c r="S8" s="61" t="s">
        <v>34</v>
      </c>
      <c r="T8" s="59"/>
      <c r="U8" s="59"/>
      <c r="V8" s="60"/>
    </row>
    <row r="9" spans="2:22" ht="12.75" customHeight="1">
      <c r="B9" s="91"/>
      <c r="C9" s="7" t="s">
        <v>100</v>
      </c>
      <c r="D9" s="2">
        <v>120</v>
      </c>
      <c r="E9" s="2">
        <v>118</v>
      </c>
      <c r="F9" s="2">
        <v>137</v>
      </c>
      <c r="G9" s="8">
        <v>110</v>
      </c>
      <c r="H9" s="35"/>
      <c r="I9" s="36">
        <f>SUM(D9:H9)</f>
        <v>485</v>
      </c>
      <c r="J9" s="27">
        <v>27</v>
      </c>
      <c r="K9" s="14" t="s">
        <v>124</v>
      </c>
      <c r="L9" s="57"/>
      <c r="M9" s="41">
        <v>27</v>
      </c>
      <c r="N9" s="42">
        <v>21</v>
      </c>
      <c r="O9" s="42">
        <v>19</v>
      </c>
      <c r="P9" s="42">
        <v>18</v>
      </c>
      <c r="Q9" s="42"/>
      <c r="R9" s="43">
        <f>SUM(M9:P9)</f>
        <v>85</v>
      </c>
      <c r="S9" s="61" t="s">
        <v>35</v>
      </c>
      <c r="T9" s="59"/>
      <c r="U9" s="59"/>
      <c r="V9" s="60"/>
    </row>
    <row r="10" spans="2:22" ht="12.75" customHeight="1">
      <c r="B10" s="89" t="s">
        <v>83</v>
      </c>
      <c r="C10" s="6" t="s">
        <v>34</v>
      </c>
      <c r="D10" s="80">
        <v>43529</v>
      </c>
      <c r="E10" s="80">
        <v>43536</v>
      </c>
      <c r="F10" s="80">
        <v>43543</v>
      </c>
      <c r="G10" s="81">
        <v>43550</v>
      </c>
      <c r="H10" s="54"/>
      <c r="I10" s="89">
        <f>SUM(D11:H11)+R13+J11</f>
        <v>314</v>
      </c>
      <c r="J10" s="26"/>
      <c r="K10" s="13" t="s">
        <v>112</v>
      </c>
      <c r="L10" s="57"/>
      <c r="M10" s="44">
        <v>120</v>
      </c>
      <c r="N10" s="45">
        <v>96</v>
      </c>
      <c r="O10" s="45">
        <v>61</v>
      </c>
      <c r="P10" s="45">
        <v>59</v>
      </c>
      <c r="Q10" s="45"/>
      <c r="R10" s="46">
        <f>SUM(M10:Q10)</f>
        <v>336</v>
      </c>
      <c r="S10" s="61" t="s">
        <v>100</v>
      </c>
      <c r="T10" s="63">
        <f>I9+R10</f>
        <v>821</v>
      </c>
      <c r="U10" s="63">
        <v>8</v>
      </c>
      <c r="V10" s="75">
        <f>T10/U10</f>
        <v>102.625</v>
      </c>
    </row>
    <row r="11" spans="2:22" ht="12.75" customHeight="1">
      <c r="B11" s="90"/>
      <c r="C11" s="32" t="s">
        <v>35</v>
      </c>
      <c r="D11" s="33">
        <v>22</v>
      </c>
      <c r="E11" s="33">
        <v>18</v>
      </c>
      <c r="F11" s="33">
        <v>22</v>
      </c>
      <c r="G11" s="48">
        <v>23</v>
      </c>
      <c r="H11" s="34"/>
      <c r="I11" s="90"/>
      <c r="J11" s="28">
        <v>9</v>
      </c>
      <c r="K11" s="29" t="s">
        <v>113</v>
      </c>
      <c r="L11" s="57"/>
      <c r="M11" s="58" t="s">
        <v>101</v>
      </c>
      <c r="N11" s="58"/>
      <c r="O11" s="58"/>
      <c r="P11" s="58"/>
      <c r="Q11" s="58"/>
      <c r="R11" s="58"/>
      <c r="S11" s="19"/>
      <c r="T11" s="59"/>
      <c r="U11" s="59"/>
      <c r="V11" s="60"/>
    </row>
    <row r="12" spans="2:22" ht="12.75" customHeight="1">
      <c r="B12" s="91"/>
      <c r="C12" s="7" t="s">
        <v>100</v>
      </c>
      <c r="D12" s="2">
        <v>67</v>
      </c>
      <c r="E12" s="2">
        <v>72</v>
      </c>
      <c r="F12" s="2">
        <v>98</v>
      </c>
      <c r="G12" s="8">
        <v>101</v>
      </c>
      <c r="H12" s="35"/>
      <c r="I12" s="36">
        <f>SUM(D12:H12)</f>
        <v>338</v>
      </c>
      <c r="J12" s="27">
        <v>30</v>
      </c>
      <c r="K12" s="14" t="s">
        <v>124</v>
      </c>
      <c r="L12" s="57"/>
      <c r="M12" s="38">
        <v>43525</v>
      </c>
      <c r="N12" s="39">
        <v>43532</v>
      </c>
      <c r="O12" s="39">
        <v>43539</v>
      </c>
      <c r="P12" s="39">
        <v>43546</v>
      </c>
      <c r="Q12" s="39">
        <v>43553</v>
      </c>
      <c r="R12" s="40" t="s">
        <v>79</v>
      </c>
      <c r="S12" s="61" t="s">
        <v>34</v>
      </c>
      <c r="T12" s="59"/>
      <c r="U12" s="59"/>
      <c r="V12" s="60"/>
    </row>
    <row r="13" spans="2:22" s="4" customFormat="1" ht="12.75" customHeight="1">
      <c r="B13" s="89" t="s">
        <v>84</v>
      </c>
      <c r="C13" s="6" t="s">
        <v>34</v>
      </c>
      <c r="D13" s="16">
        <v>42827</v>
      </c>
      <c r="E13" s="16">
        <v>42834</v>
      </c>
      <c r="F13" s="16">
        <v>42841</v>
      </c>
      <c r="G13" s="49">
        <v>42848</v>
      </c>
      <c r="H13" s="51">
        <v>42855</v>
      </c>
      <c r="I13" s="89">
        <f>SUM(D14:H14)+R17+J14</f>
        <v>280</v>
      </c>
      <c r="J13" s="26"/>
      <c r="K13" s="29" t="s">
        <v>112</v>
      </c>
      <c r="L13" s="62"/>
      <c r="M13" s="41">
        <v>39</v>
      </c>
      <c r="N13" s="42">
        <v>39</v>
      </c>
      <c r="O13" s="42">
        <v>41</v>
      </c>
      <c r="P13" s="42">
        <v>50</v>
      </c>
      <c r="Q13" s="42">
        <v>51</v>
      </c>
      <c r="R13" s="43">
        <f>SUM(M13:Q13)</f>
        <v>220</v>
      </c>
      <c r="S13" s="61" t="s">
        <v>35</v>
      </c>
      <c r="T13" s="63"/>
      <c r="U13" s="63"/>
      <c r="V13" s="64"/>
    </row>
    <row r="14" spans="2:22" s="4" customFormat="1" ht="12.75" customHeight="1">
      <c r="B14" s="90"/>
      <c r="C14" s="32" t="s">
        <v>35</v>
      </c>
      <c r="D14" s="33">
        <v>24</v>
      </c>
      <c r="E14" s="33">
        <v>18</v>
      </c>
      <c r="F14" s="33">
        <v>15</v>
      </c>
      <c r="G14" s="48">
        <v>20</v>
      </c>
      <c r="H14" s="34">
        <v>20</v>
      </c>
      <c r="I14" s="90"/>
      <c r="J14" s="28"/>
      <c r="K14" s="29" t="s">
        <v>113</v>
      </c>
      <c r="L14" s="62"/>
      <c r="M14" s="44">
        <v>126</v>
      </c>
      <c r="N14" s="45">
        <v>127</v>
      </c>
      <c r="O14" s="45">
        <v>143</v>
      </c>
      <c r="P14" s="45">
        <v>172</v>
      </c>
      <c r="Q14" s="45">
        <v>185</v>
      </c>
      <c r="R14" s="46">
        <f>SUM(M14:Q14)</f>
        <v>753</v>
      </c>
      <c r="S14" s="61" t="s">
        <v>100</v>
      </c>
      <c r="T14" s="63">
        <f>I12+R14</f>
        <v>1091</v>
      </c>
      <c r="U14" s="63">
        <v>9</v>
      </c>
      <c r="V14" s="75">
        <f>T14/U14</f>
        <v>121.22222222222223</v>
      </c>
    </row>
    <row r="15" spans="2:22" s="4" customFormat="1" ht="12.75" customHeight="1">
      <c r="B15" s="91"/>
      <c r="C15" s="7" t="s">
        <v>100</v>
      </c>
      <c r="D15" s="2">
        <v>106</v>
      </c>
      <c r="E15" s="2">
        <v>74</v>
      </c>
      <c r="F15" s="2">
        <v>47</v>
      </c>
      <c r="G15" s="8">
        <v>60</v>
      </c>
      <c r="H15" s="35">
        <v>58</v>
      </c>
      <c r="I15" s="36">
        <f>SUM(D15:H15)</f>
        <v>345</v>
      </c>
      <c r="J15" s="27"/>
      <c r="K15" s="14" t="s">
        <v>124</v>
      </c>
      <c r="L15" s="62"/>
      <c r="M15" s="58" t="s">
        <v>102</v>
      </c>
      <c r="N15" s="58"/>
      <c r="O15" s="58"/>
      <c r="P15" s="58"/>
      <c r="Q15" s="58"/>
      <c r="R15" s="58"/>
      <c r="S15" s="19"/>
      <c r="T15" s="63"/>
      <c r="U15" s="63"/>
      <c r="V15" s="64"/>
    </row>
    <row r="16" spans="2:22" s="4" customFormat="1" ht="12.75" customHeight="1">
      <c r="B16" s="89" t="s">
        <v>85</v>
      </c>
      <c r="C16" s="6" t="s">
        <v>34</v>
      </c>
      <c r="D16" s="52"/>
      <c r="E16" s="52"/>
      <c r="F16" s="52"/>
      <c r="G16" s="53"/>
      <c r="H16" s="50"/>
      <c r="I16" s="89">
        <f>SUM(D17:H17)+R21</f>
        <v>0</v>
      </c>
      <c r="J16" s="26"/>
      <c r="K16" s="13" t="s">
        <v>112</v>
      </c>
      <c r="L16" s="62"/>
      <c r="M16" s="38">
        <v>42830</v>
      </c>
      <c r="N16" s="39">
        <v>42837</v>
      </c>
      <c r="O16" s="39">
        <v>42844</v>
      </c>
      <c r="P16" s="39">
        <v>42851</v>
      </c>
      <c r="Q16" s="39"/>
      <c r="R16" s="40" t="s">
        <v>79</v>
      </c>
      <c r="S16" s="19" t="s">
        <v>34</v>
      </c>
      <c r="T16" s="63"/>
      <c r="U16" s="63"/>
      <c r="V16" s="64"/>
    </row>
    <row r="17" spans="2:22" s="4" customFormat="1" ht="12.75" customHeight="1">
      <c r="B17" s="90"/>
      <c r="C17" s="32" t="s">
        <v>35</v>
      </c>
      <c r="D17" s="33"/>
      <c r="E17" s="33"/>
      <c r="F17" s="33"/>
      <c r="G17" s="48"/>
      <c r="H17" s="34"/>
      <c r="I17" s="90"/>
      <c r="J17" s="28"/>
      <c r="K17" s="29" t="s">
        <v>113</v>
      </c>
      <c r="L17" s="62"/>
      <c r="M17" s="41">
        <v>49</v>
      </c>
      <c r="N17" s="42">
        <v>45</v>
      </c>
      <c r="O17" s="42">
        <v>45</v>
      </c>
      <c r="P17" s="42">
        <v>44</v>
      </c>
      <c r="Q17" s="42"/>
      <c r="R17" s="43">
        <f>SUM(M17:P17)</f>
        <v>183</v>
      </c>
      <c r="S17" s="19" t="s">
        <v>35</v>
      </c>
      <c r="T17" s="63"/>
      <c r="U17" s="63"/>
      <c r="V17" s="64"/>
    </row>
    <row r="18" spans="2:22" s="4" customFormat="1" ht="12.75" customHeight="1">
      <c r="B18" s="91"/>
      <c r="C18" s="7" t="s">
        <v>100</v>
      </c>
      <c r="D18" s="2"/>
      <c r="E18" s="2"/>
      <c r="F18" s="2"/>
      <c r="G18" s="8"/>
      <c r="H18" s="35"/>
      <c r="I18" s="36">
        <f>SUM(D18:H18)</f>
        <v>0</v>
      </c>
      <c r="J18" s="27"/>
      <c r="K18" s="14" t="s">
        <v>124</v>
      </c>
      <c r="L18" s="62"/>
      <c r="M18" s="44">
        <v>172</v>
      </c>
      <c r="N18" s="45">
        <v>150</v>
      </c>
      <c r="O18" s="45">
        <v>160</v>
      </c>
      <c r="P18" s="45">
        <v>154</v>
      </c>
      <c r="Q18" s="45"/>
      <c r="R18" s="46">
        <f>SUM(M18:Q18)</f>
        <v>636</v>
      </c>
      <c r="S18" s="19" t="s">
        <v>100</v>
      </c>
      <c r="T18" s="63">
        <f>I15+R18</f>
        <v>981</v>
      </c>
      <c r="U18" s="63">
        <v>9</v>
      </c>
      <c r="V18" s="75">
        <f>T18/U18</f>
        <v>109</v>
      </c>
    </row>
    <row r="19" spans="2:22" s="4" customFormat="1" ht="12.75" customHeight="1">
      <c r="B19" s="89" t="s">
        <v>86</v>
      </c>
      <c r="C19" s="6" t="s">
        <v>34</v>
      </c>
      <c r="D19" s="52"/>
      <c r="E19" s="52"/>
      <c r="F19" s="52"/>
      <c r="G19" s="53"/>
      <c r="H19" s="54"/>
      <c r="I19" s="89">
        <f>SUM(D20:H20)+R25+J20</f>
        <v>0</v>
      </c>
      <c r="J19" s="26"/>
      <c r="K19" s="13" t="s">
        <v>112</v>
      </c>
      <c r="L19" s="62"/>
      <c r="M19" s="58" t="s">
        <v>103</v>
      </c>
      <c r="N19" s="58"/>
      <c r="O19" s="58"/>
      <c r="P19" s="58"/>
      <c r="Q19" s="58"/>
      <c r="R19" s="58"/>
      <c r="S19" s="19"/>
      <c r="T19" s="63"/>
      <c r="U19" s="63"/>
      <c r="V19" s="75"/>
    </row>
    <row r="20" spans="2:22" s="4" customFormat="1" ht="12.75" customHeight="1">
      <c r="B20" s="90"/>
      <c r="C20" s="32" t="s">
        <v>35</v>
      </c>
      <c r="D20" s="33"/>
      <c r="E20" s="33"/>
      <c r="F20" s="33"/>
      <c r="G20" s="48"/>
      <c r="H20" s="34"/>
      <c r="I20" s="90"/>
      <c r="J20" s="28"/>
      <c r="K20" s="29" t="s">
        <v>113</v>
      </c>
      <c r="L20" s="62"/>
      <c r="M20" s="38"/>
      <c r="N20" s="39"/>
      <c r="O20" s="39"/>
      <c r="P20" s="39"/>
      <c r="Q20" s="39"/>
      <c r="R20" s="40" t="s">
        <v>79</v>
      </c>
      <c r="S20" s="19" t="s">
        <v>34</v>
      </c>
      <c r="T20" s="63"/>
      <c r="U20" s="63"/>
      <c r="V20" s="75"/>
    </row>
    <row r="21" spans="2:22" s="4" customFormat="1" ht="12.75" customHeight="1">
      <c r="B21" s="91"/>
      <c r="C21" s="7" t="s">
        <v>100</v>
      </c>
      <c r="D21" s="2"/>
      <c r="E21" s="2"/>
      <c r="F21" s="2"/>
      <c r="G21" s="8"/>
      <c r="H21" s="35"/>
      <c r="I21" s="36">
        <f>SUM(D21:H21)</f>
        <v>0</v>
      </c>
      <c r="J21" s="27"/>
      <c r="K21" s="14" t="s">
        <v>124</v>
      </c>
      <c r="L21" s="62"/>
      <c r="M21" s="41"/>
      <c r="N21" s="42"/>
      <c r="O21" s="42"/>
      <c r="P21" s="42"/>
      <c r="Q21" s="42"/>
      <c r="R21" s="43">
        <f>SUM(M21:Q21)</f>
        <v>0</v>
      </c>
      <c r="S21" s="19" t="s">
        <v>35</v>
      </c>
      <c r="T21" s="63">
        <f>I18+R22</f>
        <v>0</v>
      </c>
      <c r="U21" s="63"/>
      <c r="V21" s="75" t="e">
        <f>T21/U21</f>
        <v>#DIV/0!</v>
      </c>
    </row>
    <row r="22" spans="2:22" s="4" customFormat="1" ht="12.75" customHeight="1">
      <c r="B22" s="89" t="s">
        <v>87</v>
      </c>
      <c r="C22" s="6" t="s">
        <v>34</v>
      </c>
      <c r="D22" s="52"/>
      <c r="E22" s="52"/>
      <c r="F22" s="52"/>
      <c r="G22" s="53"/>
      <c r="H22" s="50"/>
      <c r="I22" s="89">
        <f>SUM(D23:H23)+R29</f>
        <v>0</v>
      </c>
      <c r="J22" s="26"/>
      <c r="K22" s="13" t="s">
        <v>112</v>
      </c>
      <c r="L22" s="62"/>
      <c r="M22" s="44"/>
      <c r="N22" s="45"/>
      <c r="O22" s="45"/>
      <c r="P22" s="45"/>
      <c r="Q22" s="45"/>
      <c r="R22" s="46">
        <f>SUM(M22:Q22)</f>
        <v>0</v>
      </c>
      <c r="S22" s="19" t="s">
        <v>100</v>
      </c>
      <c r="T22" s="63"/>
      <c r="U22" s="63"/>
      <c r="V22" s="75"/>
    </row>
    <row r="23" spans="2:22" s="4" customFormat="1" ht="12.75" customHeight="1">
      <c r="B23" s="90"/>
      <c r="C23" s="32" t="s">
        <v>35</v>
      </c>
      <c r="D23" s="33"/>
      <c r="E23" s="33"/>
      <c r="F23" s="33"/>
      <c r="G23" s="48"/>
      <c r="H23" s="34"/>
      <c r="I23" s="90"/>
      <c r="J23" s="28"/>
      <c r="K23" s="29" t="s">
        <v>113</v>
      </c>
      <c r="L23" s="63"/>
      <c r="M23" s="58" t="s">
        <v>104</v>
      </c>
      <c r="N23" s="58"/>
      <c r="O23" s="58"/>
      <c r="P23" s="58"/>
      <c r="Q23" s="58"/>
      <c r="R23" s="58"/>
      <c r="S23" s="19"/>
      <c r="T23" s="63"/>
      <c r="U23" s="63"/>
      <c r="V23" s="75"/>
    </row>
    <row r="24" spans="2:22" s="4" customFormat="1" ht="12.75" customHeight="1">
      <c r="B24" s="91"/>
      <c r="C24" s="7" t="s">
        <v>100</v>
      </c>
      <c r="D24" s="2"/>
      <c r="E24" s="2"/>
      <c r="F24" s="2"/>
      <c r="G24" s="8"/>
      <c r="H24" s="35"/>
      <c r="I24" s="36">
        <f>SUM(D24:H24)</f>
        <v>0</v>
      </c>
      <c r="J24" s="27"/>
      <c r="K24" s="14" t="s">
        <v>124</v>
      </c>
      <c r="L24" s="63"/>
      <c r="M24" s="38"/>
      <c r="N24" s="39"/>
      <c r="O24" s="39"/>
      <c r="P24" s="39"/>
      <c r="Q24" s="39"/>
      <c r="R24" s="40" t="s">
        <v>79</v>
      </c>
      <c r="S24" s="19" t="s">
        <v>34</v>
      </c>
      <c r="T24" s="63"/>
      <c r="U24" s="63"/>
      <c r="V24" s="75"/>
    </row>
    <row r="25" spans="2:22" s="4" customFormat="1" ht="12.75" customHeight="1">
      <c r="B25" s="89" t="s">
        <v>88</v>
      </c>
      <c r="C25" s="6" t="s">
        <v>34</v>
      </c>
      <c r="D25" s="52"/>
      <c r="E25" s="52"/>
      <c r="F25" s="52"/>
      <c r="G25" s="53"/>
      <c r="H25" s="51"/>
      <c r="I25" s="89">
        <f>SUM(D26:H26)+R33</f>
        <v>0</v>
      </c>
      <c r="J25" s="26"/>
      <c r="K25" s="13" t="s">
        <v>112</v>
      </c>
      <c r="L25" s="63"/>
      <c r="M25" s="41"/>
      <c r="N25" s="42"/>
      <c r="O25" s="42"/>
      <c r="P25" s="42"/>
      <c r="Q25" s="42"/>
      <c r="R25" s="43">
        <f>SUM(M25:P25)</f>
        <v>0</v>
      </c>
      <c r="S25" s="19" t="s">
        <v>35</v>
      </c>
      <c r="T25" s="63">
        <f>I21+R26</f>
        <v>0</v>
      </c>
      <c r="U25" s="63"/>
      <c r="V25" s="75" t="e">
        <f>T25/U25</f>
        <v>#DIV/0!</v>
      </c>
    </row>
    <row r="26" spans="2:22" s="4" customFormat="1" ht="12.75" customHeight="1">
      <c r="B26" s="90"/>
      <c r="C26" s="32" t="s">
        <v>35</v>
      </c>
      <c r="D26" s="33"/>
      <c r="E26" s="33"/>
      <c r="F26" s="33"/>
      <c r="G26" s="48"/>
      <c r="H26" s="34"/>
      <c r="I26" s="90"/>
      <c r="J26" s="28"/>
      <c r="K26" s="29" t="s">
        <v>113</v>
      </c>
      <c r="L26" s="63"/>
      <c r="M26" s="44"/>
      <c r="N26" s="45"/>
      <c r="O26" s="45"/>
      <c r="P26" s="45"/>
      <c r="Q26" s="45"/>
      <c r="R26" s="46">
        <f>SUM(M26:Q26)</f>
        <v>0</v>
      </c>
      <c r="S26" s="19" t="s">
        <v>100</v>
      </c>
      <c r="T26" s="63"/>
      <c r="U26" s="63"/>
      <c r="V26" s="75"/>
    </row>
    <row r="27" spans="2:22" s="4" customFormat="1" ht="12.75" customHeight="1">
      <c r="B27" s="91"/>
      <c r="C27" s="7" t="s">
        <v>100</v>
      </c>
      <c r="D27" s="2"/>
      <c r="E27" s="2"/>
      <c r="F27" s="2"/>
      <c r="G27" s="8"/>
      <c r="H27" s="35"/>
      <c r="I27" s="36">
        <f>SUM(D27:H27)</f>
        <v>0</v>
      </c>
      <c r="J27" s="27"/>
      <c r="K27" s="14" t="s">
        <v>124</v>
      </c>
      <c r="L27" s="63"/>
      <c r="M27" s="58" t="s">
        <v>105</v>
      </c>
      <c r="N27" s="58"/>
      <c r="O27" s="58"/>
      <c r="P27" s="58"/>
      <c r="Q27" s="58"/>
      <c r="R27" s="58"/>
      <c r="S27" s="19"/>
      <c r="T27" s="63"/>
      <c r="U27" s="63"/>
      <c r="V27" s="75"/>
    </row>
    <row r="28" spans="2:22" s="4" customFormat="1" ht="12.75" customHeight="1">
      <c r="B28" s="89" t="s">
        <v>91</v>
      </c>
      <c r="C28" s="6" t="s">
        <v>34</v>
      </c>
      <c r="D28" s="52"/>
      <c r="E28" s="52"/>
      <c r="F28" s="52"/>
      <c r="G28" s="53"/>
      <c r="H28" s="54"/>
      <c r="I28" s="89">
        <f>SUM(D29:H29)+R37</f>
        <v>0</v>
      </c>
      <c r="J28" s="26"/>
      <c r="K28" s="13" t="s">
        <v>112</v>
      </c>
      <c r="L28" s="63"/>
      <c r="M28" s="38"/>
      <c r="N28" s="39"/>
      <c r="O28" s="39"/>
      <c r="P28" s="39"/>
      <c r="Q28" s="39"/>
      <c r="R28" s="40" t="s">
        <v>79</v>
      </c>
      <c r="S28" s="19" t="s">
        <v>34</v>
      </c>
      <c r="T28" s="63"/>
      <c r="U28" s="63"/>
      <c r="V28" s="75"/>
    </row>
    <row r="29" spans="2:22" s="4" customFormat="1" ht="12.75" customHeight="1">
      <c r="B29" s="90"/>
      <c r="C29" s="32" t="s">
        <v>35</v>
      </c>
      <c r="D29" s="33"/>
      <c r="E29" s="33"/>
      <c r="F29" s="33"/>
      <c r="G29" s="48"/>
      <c r="H29" s="34"/>
      <c r="I29" s="90"/>
      <c r="J29" s="28"/>
      <c r="K29" s="29" t="s">
        <v>113</v>
      </c>
      <c r="L29" s="63"/>
      <c r="M29" s="41"/>
      <c r="N29" s="42"/>
      <c r="O29" s="42"/>
      <c r="P29" s="42"/>
      <c r="Q29" s="42"/>
      <c r="R29" s="43">
        <f>SUM(M29:Q29)</f>
        <v>0</v>
      </c>
      <c r="S29" s="19" t="s">
        <v>35</v>
      </c>
      <c r="T29" s="63">
        <f>I24+R30</f>
        <v>0</v>
      </c>
      <c r="U29" s="63"/>
      <c r="V29" s="75" t="e">
        <f>T29/U29</f>
        <v>#DIV/0!</v>
      </c>
    </row>
    <row r="30" spans="2:22" s="4" customFormat="1" ht="12.75" customHeight="1">
      <c r="B30" s="91"/>
      <c r="C30" s="7" t="s">
        <v>100</v>
      </c>
      <c r="D30" s="2"/>
      <c r="E30" s="2"/>
      <c r="F30" s="2"/>
      <c r="G30" s="8"/>
      <c r="H30" s="35"/>
      <c r="I30" s="36">
        <f>SUM(D30:H30)</f>
        <v>0</v>
      </c>
      <c r="J30" s="27"/>
      <c r="K30" s="14" t="s">
        <v>124</v>
      </c>
      <c r="L30" s="63"/>
      <c r="M30" s="44"/>
      <c r="N30" s="45"/>
      <c r="O30" s="45"/>
      <c r="P30" s="45"/>
      <c r="Q30" s="45"/>
      <c r="R30" s="46">
        <f>SUM(M30:Q30)</f>
        <v>0</v>
      </c>
      <c r="S30" s="19" t="s">
        <v>100</v>
      </c>
      <c r="T30" s="63"/>
      <c r="U30" s="63"/>
      <c r="V30" s="75"/>
    </row>
    <row r="31" spans="2:22" s="4" customFormat="1" ht="12.75" customHeight="1">
      <c r="B31" s="89" t="s">
        <v>92</v>
      </c>
      <c r="C31" s="6" t="s">
        <v>34</v>
      </c>
      <c r="D31" s="52"/>
      <c r="E31" s="52"/>
      <c r="F31" s="52"/>
      <c r="G31" s="53"/>
      <c r="H31" s="50"/>
      <c r="I31" s="89">
        <f>SUM(D32:H32)+R41+J32</f>
        <v>0</v>
      </c>
      <c r="J31" s="26"/>
      <c r="K31" s="13" t="s">
        <v>112</v>
      </c>
      <c r="L31" s="63"/>
      <c r="M31" s="58" t="s">
        <v>106</v>
      </c>
      <c r="N31" s="58"/>
      <c r="O31" s="58"/>
      <c r="P31" s="58"/>
      <c r="Q31" s="58"/>
      <c r="R31" s="58"/>
      <c r="S31" s="19"/>
      <c r="T31" s="63"/>
      <c r="U31" s="63"/>
      <c r="V31" s="75"/>
    </row>
    <row r="32" spans="2:22" s="4" customFormat="1" ht="12.75" customHeight="1">
      <c r="B32" s="90"/>
      <c r="C32" s="32" t="s">
        <v>35</v>
      </c>
      <c r="D32" s="33"/>
      <c r="E32" s="33"/>
      <c r="F32" s="33"/>
      <c r="G32" s="48"/>
      <c r="H32" s="34"/>
      <c r="I32" s="90"/>
      <c r="J32" s="28"/>
      <c r="K32" s="29" t="s">
        <v>113</v>
      </c>
      <c r="L32" s="63"/>
      <c r="M32" s="38"/>
      <c r="N32" s="39"/>
      <c r="O32" s="39"/>
      <c r="P32" s="39"/>
      <c r="Q32" s="39"/>
      <c r="R32" s="40" t="s">
        <v>79</v>
      </c>
      <c r="S32" s="19" t="s">
        <v>34</v>
      </c>
      <c r="T32" s="63"/>
      <c r="U32" s="63"/>
      <c r="V32" s="75"/>
    </row>
    <row r="33" spans="2:22" s="4" customFormat="1" ht="12.75" customHeight="1">
      <c r="B33" s="91"/>
      <c r="C33" s="7" t="s">
        <v>100</v>
      </c>
      <c r="D33" s="2"/>
      <c r="E33" s="2"/>
      <c r="F33" s="2"/>
      <c r="G33" s="8"/>
      <c r="H33" s="35"/>
      <c r="I33" s="36">
        <f>SUM(D33:H33)</f>
        <v>0</v>
      </c>
      <c r="J33" s="27"/>
      <c r="K33" s="14" t="s">
        <v>124</v>
      </c>
      <c r="L33" s="63"/>
      <c r="M33" s="41"/>
      <c r="N33" s="42"/>
      <c r="O33" s="42"/>
      <c r="P33" s="42"/>
      <c r="Q33" s="42"/>
      <c r="R33" s="43">
        <f>SUM(M33:Q33)</f>
        <v>0</v>
      </c>
      <c r="S33" s="19" t="s">
        <v>35</v>
      </c>
      <c r="T33" s="63">
        <f>I27+R34</f>
        <v>0</v>
      </c>
      <c r="U33" s="63"/>
      <c r="V33" s="75" t="e">
        <f>T33/U33</f>
        <v>#DIV/0!</v>
      </c>
    </row>
    <row r="34" spans="2:22" s="4" customFormat="1" ht="12.75" customHeight="1">
      <c r="B34" s="89" t="s">
        <v>95</v>
      </c>
      <c r="C34" s="6" t="s">
        <v>34</v>
      </c>
      <c r="D34" s="52"/>
      <c r="E34" s="52"/>
      <c r="F34" s="52"/>
      <c r="G34" s="53"/>
      <c r="H34" s="50"/>
      <c r="I34" s="89">
        <f>SUM(D35:H35)+R45+J35</f>
        <v>0</v>
      </c>
      <c r="J34" s="26"/>
      <c r="K34" s="13" t="s">
        <v>112</v>
      </c>
      <c r="L34" s="63"/>
      <c r="M34" s="44"/>
      <c r="N34" s="45"/>
      <c r="O34" s="45"/>
      <c r="P34" s="45"/>
      <c r="Q34" s="45"/>
      <c r="R34" s="46">
        <f>SUM(M34:Q34)</f>
        <v>0</v>
      </c>
      <c r="S34" s="19" t="s">
        <v>100</v>
      </c>
      <c r="T34" s="63"/>
      <c r="U34" s="63"/>
      <c r="V34" s="75"/>
    </row>
    <row r="35" spans="2:22" s="4" customFormat="1" ht="12.75" customHeight="1">
      <c r="B35" s="90"/>
      <c r="C35" s="32" t="s">
        <v>35</v>
      </c>
      <c r="D35" s="33"/>
      <c r="E35" s="33"/>
      <c r="F35" s="33"/>
      <c r="G35" s="48"/>
      <c r="H35" s="34"/>
      <c r="I35" s="90"/>
      <c r="J35" s="28"/>
      <c r="K35" s="29" t="s">
        <v>113</v>
      </c>
      <c r="L35" s="63"/>
      <c r="M35" s="58" t="s">
        <v>107</v>
      </c>
      <c r="N35" s="58"/>
      <c r="O35" s="58"/>
      <c r="P35" s="58"/>
      <c r="Q35" s="58"/>
      <c r="R35" s="58"/>
      <c r="S35" s="19"/>
      <c r="T35" s="63"/>
      <c r="U35" s="63"/>
      <c r="V35" s="75"/>
    </row>
    <row r="36" spans="2:22" s="4" customFormat="1" ht="12.75" customHeight="1">
      <c r="B36" s="91"/>
      <c r="C36" s="7" t="s">
        <v>100</v>
      </c>
      <c r="D36" s="2"/>
      <c r="E36" s="2"/>
      <c r="F36" s="2"/>
      <c r="G36" s="8"/>
      <c r="H36" s="35"/>
      <c r="I36" s="36">
        <f>SUM(D36:H36)</f>
        <v>0</v>
      </c>
      <c r="J36" s="27"/>
      <c r="K36" s="14" t="s">
        <v>124</v>
      </c>
      <c r="L36" s="63"/>
      <c r="M36" s="38"/>
      <c r="N36" s="39"/>
      <c r="O36" s="39"/>
      <c r="P36" s="39"/>
      <c r="Q36" s="39"/>
      <c r="R36" s="40" t="s">
        <v>79</v>
      </c>
      <c r="S36" s="19" t="s">
        <v>34</v>
      </c>
      <c r="T36" s="63"/>
      <c r="U36" s="63"/>
      <c r="V36" s="75"/>
    </row>
    <row r="37" spans="2:22" s="4" customFormat="1" ht="12.75" customHeight="1">
      <c r="B37" s="89" t="s">
        <v>96</v>
      </c>
      <c r="C37" s="6" t="s">
        <v>34</v>
      </c>
      <c r="D37" s="52"/>
      <c r="E37" s="52"/>
      <c r="F37" s="52"/>
      <c r="G37" s="53"/>
      <c r="H37" s="54"/>
      <c r="I37" s="89">
        <f>SUM(D38:H38)+R49+J38</f>
        <v>0</v>
      </c>
      <c r="J37" s="26"/>
      <c r="K37" s="13" t="s">
        <v>112</v>
      </c>
      <c r="L37" s="63"/>
      <c r="M37" s="41"/>
      <c r="N37" s="42"/>
      <c r="O37" s="42"/>
      <c r="P37" s="42"/>
      <c r="Q37" s="42"/>
      <c r="R37" s="43">
        <f>SUM(M37:Q37)</f>
        <v>0</v>
      </c>
      <c r="S37" s="19" t="s">
        <v>35</v>
      </c>
      <c r="T37" s="63">
        <f>I30+R38</f>
        <v>0</v>
      </c>
      <c r="U37" s="63"/>
      <c r="V37" s="75" t="e">
        <f>T37/U37</f>
        <v>#DIV/0!</v>
      </c>
    </row>
    <row r="38" spans="2:22" s="4" customFormat="1" ht="12.75" customHeight="1">
      <c r="B38" s="90"/>
      <c r="C38" s="32" t="s">
        <v>35</v>
      </c>
      <c r="D38" s="33"/>
      <c r="E38" s="33"/>
      <c r="F38" s="33"/>
      <c r="G38" s="48"/>
      <c r="H38" s="34"/>
      <c r="I38" s="90"/>
      <c r="J38" s="28"/>
      <c r="K38" s="29" t="s">
        <v>113</v>
      </c>
      <c r="L38" s="63"/>
      <c r="M38" s="44"/>
      <c r="N38" s="45"/>
      <c r="O38" s="45"/>
      <c r="P38" s="45"/>
      <c r="Q38" s="45"/>
      <c r="R38" s="46">
        <f>SUM(M38:P38)</f>
        <v>0</v>
      </c>
      <c r="S38" s="19" t="s">
        <v>100</v>
      </c>
      <c r="T38" s="63"/>
      <c r="U38" s="63"/>
      <c r="V38" s="75"/>
    </row>
    <row r="39" spans="2:22" s="4" customFormat="1" ht="12.75" customHeight="1">
      <c r="B39" s="91"/>
      <c r="C39" s="7" t="s">
        <v>100</v>
      </c>
      <c r="D39" s="2"/>
      <c r="E39" s="2"/>
      <c r="F39" s="2"/>
      <c r="G39" s="8"/>
      <c r="H39" s="35"/>
      <c r="I39" s="36">
        <f>SUM(D39:H39)</f>
        <v>0</v>
      </c>
      <c r="J39" s="27"/>
      <c r="K39" s="14" t="s">
        <v>124</v>
      </c>
      <c r="L39" s="63"/>
      <c r="M39" s="58" t="s">
        <v>108</v>
      </c>
      <c r="N39" s="58"/>
      <c r="O39" s="58"/>
      <c r="P39" s="58"/>
      <c r="Q39" s="58"/>
      <c r="R39" s="58"/>
      <c r="S39" s="19"/>
      <c r="T39" s="63"/>
      <c r="U39" s="63"/>
      <c r="V39" s="64"/>
    </row>
    <row r="40" spans="2:22" s="4" customFormat="1" ht="21" customHeight="1">
      <c r="B40" s="65"/>
      <c r="C40" s="63"/>
      <c r="D40" s="63"/>
      <c r="E40" s="63"/>
      <c r="F40" s="63"/>
      <c r="G40" s="97" t="s">
        <v>38</v>
      </c>
      <c r="H40" s="97"/>
      <c r="I40" s="11">
        <f>I4+I7+I10+I13+I16+I19+I22+I25+I28+I31+I34+I37</f>
        <v>1087</v>
      </c>
      <c r="J40" s="66">
        <f>SUM(J6+J9+J12+J15+J18+J21+J24+J27+J30+J33+J36+J39)</f>
        <v>84</v>
      </c>
      <c r="K40" s="63" t="s">
        <v>124</v>
      </c>
      <c r="L40" s="63"/>
      <c r="M40" s="38"/>
      <c r="N40" s="39"/>
      <c r="O40" s="39"/>
      <c r="P40" s="39"/>
      <c r="Q40" s="39"/>
      <c r="R40" s="40" t="s">
        <v>79</v>
      </c>
      <c r="S40" s="19" t="s">
        <v>34</v>
      </c>
      <c r="T40" s="63"/>
      <c r="U40" s="63"/>
      <c r="V40" s="64"/>
    </row>
    <row r="41" spans="2:22" s="4" customFormat="1" ht="12" customHeight="1">
      <c r="B41" s="67"/>
      <c r="C41" s="68"/>
      <c r="D41" s="68"/>
      <c r="E41" s="68"/>
      <c r="F41" s="68"/>
      <c r="G41" s="9"/>
      <c r="H41" s="9"/>
      <c r="I41" s="10"/>
      <c r="J41" s="63">
        <f>J5+J8+J11+J14+J17+J23+J26+J29+J32+J38+J20+J35</f>
        <v>9</v>
      </c>
      <c r="K41" s="63" t="s">
        <v>125</v>
      </c>
      <c r="L41" s="63"/>
      <c r="M41" s="41"/>
      <c r="N41" s="42"/>
      <c r="O41" s="42"/>
      <c r="P41" s="42"/>
      <c r="Q41" s="42"/>
      <c r="R41" s="43">
        <f>SUM(M41:Q41)</f>
        <v>0</v>
      </c>
      <c r="S41" s="19" t="s">
        <v>35</v>
      </c>
      <c r="T41" s="63"/>
      <c r="U41" s="63"/>
      <c r="V41" s="64"/>
    </row>
    <row r="42" spans="2:22" ht="15.75">
      <c r="B42" s="69"/>
      <c r="C42" s="59"/>
      <c r="D42" s="59"/>
      <c r="E42" s="59"/>
      <c r="F42" s="59"/>
      <c r="G42" s="97" t="s">
        <v>73</v>
      </c>
      <c r="H42" s="97"/>
      <c r="I42" s="11">
        <f>I40+J40</f>
        <v>1171</v>
      </c>
      <c r="J42" s="59"/>
      <c r="K42" s="59"/>
      <c r="L42" s="59"/>
      <c r="M42" s="44"/>
      <c r="N42" s="45"/>
      <c r="O42" s="45"/>
      <c r="P42" s="45"/>
      <c r="Q42" s="45"/>
      <c r="R42" s="46">
        <f>SUM(M42:Q42)</f>
        <v>0</v>
      </c>
      <c r="S42" s="19" t="s">
        <v>100</v>
      </c>
      <c r="T42" s="59">
        <f>I33+R42</f>
        <v>0</v>
      </c>
      <c r="U42" s="59"/>
      <c r="V42" s="77" t="e">
        <f>T42/U42</f>
        <v>#DIV/0!</v>
      </c>
    </row>
    <row r="43" spans="2:22">
      <c r="B43" s="6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8" t="s">
        <v>109</v>
      </c>
      <c r="N43" s="58"/>
      <c r="O43" s="58"/>
      <c r="P43" s="58"/>
      <c r="Q43" s="58"/>
      <c r="R43" s="58"/>
      <c r="S43" s="19"/>
      <c r="T43" s="59"/>
      <c r="U43" s="59"/>
      <c r="V43" s="60"/>
    </row>
    <row r="44" spans="2:22">
      <c r="B44" s="6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38"/>
      <c r="N44" s="39"/>
      <c r="O44" s="39"/>
      <c r="P44" s="39"/>
      <c r="Q44" s="39"/>
      <c r="R44" s="40" t="s">
        <v>79</v>
      </c>
      <c r="S44" s="19" t="s">
        <v>34</v>
      </c>
      <c r="T44" s="59"/>
      <c r="U44" s="59"/>
      <c r="V44" s="60"/>
    </row>
    <row r="45" spans="2:22" ht="15.75">
      <c r="B45" s="6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41"/>
      <c r="N45" s="42"/>
      <c r="O45" s="42"/>
      <c r="P45" s="42"/>
      <c r="Q45" s="42"/>
      <c r="R45" s="43">
        <f>SUM(M45:Q45)</f>
        <v>0</v>
      </c>
      <c r="S45" s="19" t="s">
        <v>35</v>
      </c>
      <c r="T45" s="59"/>
      <c r="U45" s="59"/>
      <c r="V45" s="60"/>
    </row>
    <row r="46" spans="2:22" ht="15.75">
      <c r="B46" s="6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44"/>
      <c r="N46" s="45"/>
      <c r="O46" s="45"/>
      <c r="P46" s="45"/>
      <c r="Q46" s="45"/>
      <c r="R46" s="46">
        <f>SUM(M46:P46)</f>
        <v>0</v>
      </c>
      <c r="S46" s="19" t="s">
        <v>100</v>
      </c>
      <c r="T46" s="59">
        <f>I36+R46</f>
        <v>0</v>
      </c>
      <c r="U46" s="59"/>
      <c r="V46" s="77" t="e">
        <f>T46/U46</f>
        <v>#DIV/0!</v>
      </c>
    </row>
    <row r="47" spans="2:22">
      <c r="B47" s="6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8" t="s">
        <v>110</v>
      </c>
      <c r="N47" s="58"/>
      <c r="O47" s="58"/>
      <c r="P47" s="58"/>
      <c r="Q47" s="58"/>
      <c r="R47" s="58"/>
      <c r="S47" s="19"/>
      <c r="T47" s="59"/>
      <c r="U47" s="59"/>
      <c r="V47" s="60"/>
    </row>
    <row r="48" spans="2:22">
      <c r="B48" s="6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38"/>
      <c r="N48" s="39"/>
      <c r="O48" s="39"/>
      <c r="P48" s="39"/>
      <c r="Q48" s="39"/>
      <c r="R48" s="40" t="s">
        <v>79</v>
      </c>
      <c r="S48" s="19" t="s">
        <v>34</v>
      </c>
      <c r="T48" s="59"/>
      <c r="U48" s="59"/>
      <c r="V48" s="60"/>
    </row>
    <row r="49" spans="2:24" ht="15.75">
      <c r="B49" s="6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41"/>
      <c r="N49" s="42"/>
      <c r="O49" s="42"/>
      <c r="P49" s="42"/>
      <c r="Q49" s="42"/>
      <c r="R49" s="43">
        <f>SUM(M49:Q49)</f>
        <v>0</v>
      </c>
      <c r="S49" s="19" t="s">
        <v>35</v>
      </c>
      <c r="T49" s="59"/>
      <c r="U49" s="59"/>
      <c r="V49" s="60"/>
    </row>
    <row r="50" spans="2:24" ht="15.75">
      <c r="B50" s="6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44"/>
      <c r="N50" s="45"/>
      <c r="O50" s="45"/>
      <c r="P50" s="45"/>
      <c r="Q50" s="45"/>
      <c r="R50" s="46">
        <f>SUM(M50:P50)</f>
        <v>0</v>
      </c>
      <c r="S50" s="19" t="s">
        <v>100</v>
      </c>
      <c r="T50" s="59">
        <f>I39+R50</f>
        <v>0</v>
      </c>
      <c r="U50" s="59"/>
      <c r="V50" s="77" t="e">
        <f>T50/U50</f>
        <v>#DIV/0!</v>
      </c>
    </row>
    <row r="51" spans="2:24">
      <c r="B51" s="70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2"/>
      <c r="T51" s="71"/>
      <c r="U51" s="71"/>
      <c r="V51" s="73"/>
    </row>
    <row r="52" spans="2:24">
      <c r="S52" s="18"/>
    </row>
    <row r="53" spans="2:24" ht="18.75">
      <c r="S53" s="18"/>
      <c r="V53" s="78" t="e">
        <f>SUM(V4:V52)</f>
        <v>#DIV/0!</v>
      </c>
      <c r="W53">
        <v>12</v>
      </c>
      <c r="X53" s="79" t="e">
        <f>V53/W53</f>
        <v>#DIV/0!</v>
      </c>
    </row>
    <row r="54" spans="2:24">
      <c r="S54" s="18"/>
      <c r="V54" t="s">
        <v>126</v>
      </c>
      <c r="X54" t="s">
        <v>127</v>
      </c>
    </row>
    <row r="55" spans="2:24">
      <c r="S55" s="18"/>
      <c r="V55" t="s">
        <v>128</v>
      </c>
      <c r="X55" t="s">
        <v>129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G42:H42"/>
    <mergeCell ref="G40:H40"/>
    <mergeCell ref="I31:I32"/>
    <mergeCell ref="I34:I35"/>
    <mergeCell ref="I37:I38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</mergeCells>
  <printOptions horizontalCentered="1" verticalCentered="1"/>
  <pageMargins left="0" right="0" top="0" bottom="0" header="0" footer="0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workbookViewId="0">
      <selection activeCell="G24" sqref="G24"/>
    </sheetView>
  </sheetViews>
  <sheetFormatPr defaultRowHeight="15"/>
  <cols>
    <col min="1" max="1" width="41.140625" bestFit="1" customWidth="1"/>
    <col min="2" max="14" width="4.7109375" customWidth="1"/>
  </cols>
  <sheetData>
    <row r="2" spans="1:17">
      <c r="A2">
        <v>2018</v>
      </c>
    </row>
    <row r="3" spans="1:17">
      <c r="B3" s="21" t="s">
        <v>22</v>
      </c>
      <c r="C3" s="21" t="s">
        <v>23</v>
      </c>
      <c r="D3" s="21" t="s">
        <v>24</v>
      </c>
      <c r="E3" s="21" t="s">
        <v>25</v>
      </c>
      <c r="F3" s="21" t="s">
        <v>26</v>
      </c>
      <c r="G3" s="21" t="s">
        <v>27</v>
      </c>
      <c r="H3" s="21" t="s">
        <v>28</v>
      </c>
      <c r="I3" s="21" t="s">
        <v>29</v>
      </c>
      <c r="J3" s="21" t="s">
        <v>30</v>
      </c>
      <c r="K3" s="21" t="s">
        <v>31</v>
      </c>
      <c r="L3" s="21" t="s">
        <v>32</v>
      </c>
      <c r="M3" s="21" t="s">
        <v>33</v>
      </c>
      <c r="N3" s="22" t="s">
        <v>77</v>
      </c>
    </row>
    <row r="4" spans="1:17">
      <c r="A4" s="15" t="s">
        <v>82</v>
      </c>
      <c r="B4" s="15">
        <v>284</v>
      </c>
      <c r="C4" s="15">
        <v>290</v>
      </c>
      <c r="D4" s="15">
        <v>339</v>
      </c>
      <c r="E4" s="15">
        <v>283</v>
      </c>
      <c r="F4" s="15">
        <v>304</v>
      </c>
      <c r="G4" s="15">
        <v>314</v>
      </c>
      <c r="H4" s="15">
        <v>275</v>
      </c>
      <c r="I4" s="15">
        <v>188</v>
      </c>
      <c r="J4" s="15">
        <v>235</v>
      </c>
      <c r="K4" s="15">
        <v>259</v>
      </c>
      <c r="L4" s="15">
        <v>272</v>
      </c>
      <c r="M4" s="15">
        <v>194</v>
      </c>
      <c r="N4" s="23">
        <f t="shared" ref="N4:N9" si="0">SUM(B4:M4)</f>
        <v>3237</v>
      </c>
    </row>
    <row r="5" spans="1:17">
      <c r="A5" s="15" t="s">
        <v>93</v>
      </c>
      <c r="B5" s="15">
        <v>17</v>
      </c>
      <c r="C5" s="15">
        <v>0</v>
      </c>
      <c r="D5" s="15">
        <v>5</v>
      </c>
      <c r="E5" s="15">
        <v>3</v>
      </c>
      <c r="F5" s="15">
        <v>0</v>
      </c>
      <c r="G5" s="15">
        <v>6</v>
      </c>
      <c r="H5" s="15">
        <v>0</v>
      </c>
      <c r="I5" s="15">
        <v>0</v>
      </c>
      <c r="J5" s="15">
        <v>9</v>
      </c>
      <c r="K5" s="15">
        <v>2</v>
      </c>
      <c r="L5" s="15">
        <v>10</v>
      </c>
      <c r="M5" s="15">
        <v>50</v>
      </c>
      <c r="N5" s="23">
        <f t="shared" si="0"/>
        <v>102</v>
      </c>
      <c r="O5" s="98" t="s">
        <v>97</v>
      </c>
    </row>
    <row r="6" spans="1:17">
      <c r="A6" t="s">
        <v>81</v>
      </c>
      <c r="B6" s="24">
        <f>B4+B5</f>
        <v>301</v>
      </c>
      <c r="C6" s="24">
        <f t="shared" ref="C6:M6" si="1">C4+C5</f>
        <v>290</v>
      </c>
      <c r="D6" s="24">
        <f t="shared" si="1"/>
        <v>344</v>
      </c>
      <c r="E6" s="24">
        <f t="shared" si="1"/>
        <v>286</v>
      </c>
      <c r="F6" s="24">
        <f t="shared" si="1"/>
        <v>304</v>
      </c>
      <c r="G6" s="24">
        <f t="shared" si="1"/>
        <v>320</v>
      </c>
      <c r="H6" s="24">
        <f t="shared" si="1"/>
        <v>275</v>
      </c>
      <c r="I6" s="24">
        <f t="shared" si="1"/>
        <v>188</v>
      </c>
      <c r="J6" s="24">
        <f t="shared" si="1"/>
        <v>244</v>
      </c>
      <c r="K6" s="24">
        <f t="shared" si="1"/>
        <v>261</v>
      </c>
      <c r="L6" s="24">
        <f t="shared" si="1"/>
        <v>282</v>
      </c>
      <c r="M6" s="24">
        <f t="shared" si="1"/>
        <v>244</v>
      </c>
      <c r="N6" s="23">
        <f t="shared" si="0"/>
        <v>3339</v>
      </c>
      <c r="O6" s="98"/>
    </row>
    <row r="7" spans="1:17">
      <c r="A7" t="s">
        <v>89</v>
      </c>
      <c r="B7" s="24">
        <v>136</v>
      </c>
      <c r="C7" s="24">
        <v>134</v>
      </c>
      <c r="D7" s="24">
        <v>128</v>
      </c>
      <c r="E7" s="24">
        <v>117</v>
      </c>
      <c r="F7" s="24">
        <v>118</v>
      </c>
      <c r="G7" s="24">
        <v>120</v>
      </c>
      <c r="H7" s="24">
        <v>122</v>
      </c>
      <c r="I7" s="24">
        <v>121</v>
      </c>
      <c r="J7" s="24">
        <v>121</v>
      </c>
      <c r="K7" s="24">
        <v>120</v>
      </c>
      <c r="L7" s="24">
        <v>123</v>
      </c>
      <c r="M7" s="24">
        <v>120</v>
      </c>
      <c r="N7" s="76">
        <f t="shared" si="0"/>
        <v>1480</v>
      </c>
      <c r="O7" s="25">
        <f>N7/12</f>
        <v>123.33333333333333</v>
      </c>
    </row>
    <row r="8" spans="1:17">
      <c r="A8" t="s">
        <v>90</v>
      </c>
      <c r="B8" s="24">
        <v>464</v>
      </c>
      <c r="C8" s="24">
        <v>452</v>
      </c>
      <c r="D8" s="24">
        <v>430</v>
      </c>
      <c r="E8" s="24">
        <v>410</v>
      </c>
      <c r="F8" s="24">
        <v>400</v>
      </c>
      <c r="G8" s="24">
        <v>393</v>
      </c>
      <c r="H8" s="24">
        <v>394</v>
      </c>
      <c r="I8" s="24">
        <v>384</v>
      </c>
      <c r="J8" s="24">
        <v>388</v>
      </c>
      <c r="K8" s="24">
        <v>383</v>
      </c>
      <c r="L8" s="24">
        <v>396</v>
      </c>
      <c r="M8" s="24">
        <v>388</v>
      </c>
      <c r="N8" s="76">
        <f t="shared" si="0"/>
        <v>4882</v>
      </c>
      <c r="O8" s="25">
        <f t="shared" ref="O8:O9" si="2">N8/12</f>
        <v>406.83333333333331</v>
      </c>
    </row>
    <row r="9" spans="1:17">
      <c r="A9" t="s">
        <v>94</v>
      </c>
      <c r="B9" s="24">
        <v>116</v>
      </c>
      <c r="C9" s="24">
        <v>121</v>
      </c>
      <c r="D9" s="24">
        <v>130</v>
      </c>
      <c r="E9" s="24">
        <v>118</v>
      </c>
      <c r="F9" s="24">
        <v>125</v>
      </c>
      <c r="G9" s="24">
        <v>109</v>
      </c>
      <c r="H9" s="24">
        <v>97</v>
      </c>
      <c r="I9" s="24">
        <v>79</v>
      </c>
      <c r="J9" s="24">
        <v>91</v>
      </c>
      <c r="K9" s="24">
        <v>104</v>
      </c>
      <c r="L9" s="24">
        <v>114</v>
      </c>
      <c r="M9" s="24">
        <v>111</v>
      </c>
      <c r="N9" s="76">
        <f t="shared" si="0"/>
        <v>1315</v>
      </c>
      <c r="O9" s="25">
        <f t="shared" si="2"/>
        <v>109.58333333333333</v>
      </c>
    </row>
    <row r="10" spans="1:17"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76"/>
    </row>
    <row r="11" spans="1:17">
      <c r="A11" t="s">
        <v>130</v>
      </c>
      <c r="B11" s="15">
        <f>B7*3.5</f>
        <v>476</v>
      </c>
      <c r="C11" s="15">
        <f t="shared" ref="C11:M11" si="3">C7*3.5</f>
        <v>469</v>
      </c>
      <c r="D11" s="15">
        <f t="shared" si="3"/>
        <v>448</v>
      </c>
      <c r="E11" s="15">
        <f t="shared" si="3"/>
        <v>409.5</v>
      </c>
      <c r="F11" s="15">
        <f t="shared" si="3"/>
        <v>413</v>
      </c>
      <c r="G11" s="15">
        <f t="shared" si="3"/>
        <v>420</v>
      </c>
      <c r="H11" s="15">
        <f t="shared" si="3"/>
        <v>427</v>
      </c>
      <c r="I11" s="15">
        <f t="shared" si="3"/>
        <v>423.5</v>
      </c>
      <c r="J11" s="15">
        <f t="shared" si="3"/>
        <v>423.5</v>
      </c>
      <c r="K11" s="15">
        <f t="shared" si="3"/>
        <v>420</v>
      </c>
      <c r="L11" s="15">
        <f t="shared" si="3"/>
        <v>430.5</v>
      </c>
      <c r="M11" s="15">
        <f t="shared" si="3"/>
        <v>420</v>
      </c>
      <c r="N11" s="76">
        <f>SUM(B11:M11)</f>
        <v>5180</v>
      </c>
      <c r="O11" s="25">
        <f>N11/12</f>
        <v>431.66666666666669</v>
      </c>
    </row>
    <row r="12" spans="1:17">
      <c r="A12">
        <v>2019</v>
      </c>
    </row>
    <row r="13" spans="1:17">
      <c r="B13" s="21" t="s">
        <v>22</v>
      </c>
      <c r="C13" s="21" t="s">
        <v>23</v>
      </c>
      <c r="D13" s="21" t="s">
        <v>24</v>
      </c>
      <c r="E13" s="21" t="s">
        <v>25</v>
      </c>
      <c r="F13" s="21" t="s">
        <v>26</v>
      </c>
      <c r="G13" s="21" t="s">
        <v>27</v>
      </c>
      <c r="H13" s="21" t="s">
        <v>28</v>
      </c>
      <c r="I13" s="21" t="s">
        <v>29</v>
      </c>
      <c r="J13" s="21" t="s">
        <v>30</v>
      </c>
      <c r="K13" s="21" t="s">
        <v>31</v>
      </c>
      <c r="L13" s="21" t="s">
        <v>32</v>
      </c>
      <c r="M13" s="21" t="s">
        <v>33</v>
      </c>
      <c r="N13" s="22" t="s">
        <v>77</v>
      </c>
      <c r="Q13" s="15"/>
    </row>
    <row r="14" spans="1:17">
      <c r="A14" s="15" t="s">
        <v>117</v>
      </c>
      <c r="B14" s="15">
        <v>254</v>
      </c>
      <c r="C14" s="15">
        <v>239</v>
      </c>
      <c r="D14" s="15">
        <v>314</v>
      </c>
      <c r="E14" s="15">
        <v>280</v>
      </c>
      <c r="F14" s="15"/>
      <c r="G14" s="15"/>
      <c r="H14" s="15"/>
      <c r="I14" s="15"/>
      <c r="J14" s="15"/>
      <c r="K14" s="15"/>
      <c r="L14" s="15"/>
      <c r="M14" s="15"/>
      <c r="N14" s="23">
        <f t="shared" ref="N14:N19" si="4">SUM(B14:M14)</f>
        <v>1087</v>
      </c>
      <c r="Q14" s="15"/>
    </row>
    <row r="15" spans="1:17">
      <c r="A15" s="15" t="s">
        <v>118</v>
      </c>
      <c r="B15" s="15">
        <v>27</v>
      </c>
      <c r="C15" s="15">
        <v>27</v>
      </c>
      <c r="D15" s="15">
        <v>30</v>
      </c>
      <c r="E15" s="15"/>
      <c r="F15" s="15"/>
      <c r="G15" s="15"/>
      <c r="H15" s="15"/>
      <c r="I15" s="15"/>
      <c r="J15" s="15"/>
      <c r="K15" s="15"/>
      <c r="L15" s="15"/>
      <c r="M15" s="15"/>
      <c r="N15" s="23">
        <f t="shared" si="4"/>
        <v>84</v>
      </c>
      <c r="O15" s="98" t="s">
        <v>97</v>
      </c>
    </row>
    <row r="16" spans="1:17">
      <c r="A16" t="s">
        <v>81</v>
      </c>
      <c r="B16" s="24">
        <f>B14+B15</f>
        <v>281</v>
      </c>
      <c r="C16" s="24">
        <f t="shared" ref="C16:M16" si="5">C14+C15</f>
        <v>266</v>
      </c>
      <c r="D16" s="24">
        <f t="shared" si="5"/>
        <v>344</v>
      </c>
      <c r="E16" s="24">
        <f t="shared" si="5"/>
        <v>280</v>
      </c>
      <c r="F16" s="24">
        <f t="shared" si="5"/>
        <v>0</v>
      </c>
      <c r="G16" s="24">
        <f t="shared" si="5"/>
        <v>0</v>
      </c>
      <c r="H16" s="24">
        <f t="shared" si="5"/>
        <v>0</v>
      </c>
      <c r="I16" s="24">
        <f t="shared" si="5"/>
        <v>0</v>
      </c>
      <c r="J16" s="24">
        <f t="shared" si="5"/>
        <v>0</v>
      </c>
      <c r="K16" s="24">
        <f t="shared" si="5"/>
        <v>0</v>
      </c>
      <c r="L16" s="24">
        <f t="shared" si="5"/>
        <v>0</v>
      </c>
      <c r="M16" s="24">
        <f t="shared" si="5"/>
        <v>0</v>
      </c>
      <c r="N16" s="23">
        <f t="shared" si="4"/>
        <v>1171</v>
      </c>
      <c r="O16" s="98"/>
    </row>
    <row r="17" spans="1:15">
      <c r="A17" t="s">
        <v>89</v>
      </c>
      <c r="B17" s="24">
        <v>119</v>
      </c>
      <c r="C17" s="24">
        <v>118</v>
      </c>
      <c r="D17" s="24">
        <v>104</v>
      </c>
      <c r="E17" s="24">
        <v>98</v>
      </c>
      <c r="F17" s="24"/>
      <c r="G17" s="24"/>
      <c r="H17" s="24"/>
      <c r="I17" s="24"/>
      <c r="J17" s="24"/>
      <c r="K17" s="24"/>
      <c r="L17" s="24"/>
      <c r="M17" s="24"/>
      <c r="N17" s="76">
        <f t="shared" si="4"/>
        <v>439</v>
      </c>
      <c r="O17" s="25">
        <f>N17/4</f>
        <v>109.75</v>
      </c>
    </row>
    <row r="18" spans="1:15">
      <c r="A18" t="s">
        <v>90</v>
      </c>
      <c r="B18" s="24">
        <v>385</v>
      </c>
      <c r="C18" s="24">
        <v>380</v>
      </c>
      <c r="D18" s="24">
        <v>369</v>
      </c>
      <c r="E18" s="24">
        <v>365</v>
      </c>
      <c r="F18" s="24"/>
      <c r="G18" s="24"/>
      <c r="H18" s="24"/>
      <c r="I18" s="24"/>
      <c r="J18" s="24"/>
      <c r="K18" s="24"/>
      <c r="L18" s="24"/>
      <c r="M18" s="24"/>
      <c r="N18" s="76">
        <f t="shared" si="4"/>
        <v>1499</v>
      </c>
      <c r="O18" s="25">
        <f>N18/4</f>
        <v>374.75</v>
      </c>
    </row>
    <row r="19" spans="1:15">
      <c r="A19" t="s">
        <v>94</v>
      </c>
      <c r="B19" s="24">
        <v>100</v>
      </c>
      <c r="C19" s="24">
        <v>103</v>
      </c>
      <c r="D19" s="24">
        <v>121</v>
      </c>
      <c r="E19" s="24">
        <v>109</v>
      </c>
      <c r="F19" s="24"/>
      <c r="G19" s="24"/>
      <c r="H19" s="24"/>
      <c r="I19" s="24"/>
      <c r="J19" s="24"/>
      <c r="K19" s="24"/>
      <c r="L19" s="24"/>
      <c r="M19" s="24"/>
      <c r="N19" s="76">
        <f t="shared" si="4"/>
        <v>433</v>
      </c>
      <c r="O19" s="25">
        <f>N19/4</f>
        <v>108.25</v>
      </c>
    </row>
    <row r="21" spans="1:15">
      <c r="A21" t="s">
        <v>130</v>
      </c>
      <c r="B21">
        <f>B17*3.2</f>
        <v>380.8</v>
      </c>
      <c r="C21">
        <f t="shared" ref="C21:D21" si="6">C17*3.2</f>
        <v>377.6</v>
      </c>
      <c r="D21">
        <f t="shared" si="6"/>
        <v>332.8</v>
      </c>
      <c r="E21">
        <f t="shared" ref="E21:M21" si="7">E17*3.5</f>
        <v>343</v>
      </c>
      <c r="F21">
        <f t="shared" si="7"/>
        <v>0</v>
      </c>
      <c r="G21">
        <f t="shared" si="7"/>
        <v>0</v>
      </c>
      <c r="H21">
        <f t="shared" si="7"/>
        <v>0</v>
      </c>
      <c r="I21">
        <f t="shared" si="7"/>
        <v>0</v>
      </c>
      <c r="J21">
        <f t="shared" si="7"/>
        <v>0</v>
      </c>
      <c r="K21">
        <f t="shared" si="7"/>
        <v>0</v>
      </c>
      <c r="L21">
        <f t="shared" si="7"/>
        <v>0</v>
      </c>
      <c r="M21">
        <f t="shared" si="7"/>
        <v>0</v>
      </c>
      <c r="N21" s="76">
        <f>SUM(B21:M21)</f>
        <v>1434.2</v>
      </c>
      <c r="O21" s="25">
        <f>N21/4</f>
        <v>358.55</v>
      </c>
    </row>
  </sheetData>
  <mergeCells count="2">
    <mergeCell ref="O5:O6"/>
    <mergeCell ref="O15:O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Foglio2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2019-05-20T15:44:37Z</cp:lastPrinted>
  <dcterms:created xsi:type="dcterms:W3CDTF">2013-04-11T16:30:45Z</dcterms:created>
  <dcterms:modified xsi:type="dcterms:W3CDTF">2019-05-20T15:53:27Z</dcterms:modified>
</cp:coreProperties>
</file>