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55" windowWidth="15420" windowHeight="4215"/>
  </bookViews>
  <sheets>
    <sheet name="Bors.Rich. pers. p. g. 18-19" sheetId="5" r:id="rId1"/>
    <sheet name="grafico tend. raccolta 18-19" sheetId="3" r:id="rId2"/>
    <sheet name="Distribuz. borse 18-19" sheetId="2" r:id="rId3"/>
    <sheet name="Giacenza 18-19" sheetId="1" r:id="rId4"/>
    <sheet name="Dettag. scar-bors 19" sheetId="4" r:id="rId5"/>
  </sheets>
  <definedNames>
    <definedName name="_xlnm.Print_Area" localSheetId="0">'Bors.Rich. pers. p. g. 18-19'!$A$1:$T$38</definedName>
    <definedName name="_xlnm.Print_Area" localSheetId="4">'Dettag. scar-bors 19'!$A$1:$T$36</definedName>
    <definedName name="_xlnm.Print_Area" localSheetId="2">'Distribuz. borse 18-19'!$A$1:$Q$37</definedName>
    <definedName name="_xlnm.Print_Area" localSheetId="3">'Giacenza 18-19'!$A$1:$Q$37</definedName>
    <definedName name="_xlnm.Print_Area" localSheetId="1">'grafico tend. raccolta 18-19'!$A$1:$N$39</definedName>
  </definedNames>
  <calcPr calcId="125725" iterateDelta="1E-4"/>
</workbook>
</file>

<file path=xl/calcChain.xml><?xml version="1.0" encoding="utf-8"?>
<calcChain xmlns="http://schemas.openxmlformats.org/spreadsheetml/2006/main">
  <c r="C36" i="1"/>
  <c r="C17" l="1"/>
  <c r="C19" i="2"/>
  <c r="D19" i="3"/>
  <c r="E19"/>
  <c r="F19"/>
  <c r="C19"/>
  <c r="F29"/>
  <c r="F30"/>
  <c r="F31"/>
  <c r="D17" i="5"/>
  <c r="E17"/>
  <c r="F17"/>
  <c r="C17"/>
  <c r="F36"/>
  <c r="C36"/>
  <c r="W28"/>
  <c r="C37" i="1" l="1"/>
  <c r="X33" i="5" l="1"/>
  <c r="Y33"/>
  <c r="W33"/>
  <c r="F37"/>
  <c r="C37"/>
  <c r="D16" l="1"/>
  <c r="E16"/>
  <c r="F16"/>
  <c r="C16"/>
  <c r="C35"/>
  <c r="D35"/>
  <c r="E35"/>
  <c r="C16" i="1"/>
  <c r="C18" i="2"/>
  <c r="Z33" i="5"/>
  <c r="AA33"/>
  <c r="AB33"/>
  <c r="AC33"/>
  <c r="AD33"/>
  <c r="AE33"/>
  <c r="AF33"/>
  <c r="AG33"/>
  <c r="AH33"/>
  <c r="D18" i="3" l="1"/>
  <c r="E18"/>
  <c r="C18"/>
  <c r="F6" l="1"/>
  <c r="AI31" i="5"/>
  <c r="AJ31" s="1"/>
  <c r="AI30"/>
  <c r="AJ30" s="1"/>
  <c r="AI29"/>
  <c r="AJ29" s="1"/>
  <c r="AH28"/>
  <c r="AG28"/>
  <c r="AF28"/>
  <c r="AE28"/>
  <c r="AD28"/>
  <c r="AC28"/>
  <c r="AB28"/>
  <c r="AA28"/>
  <c r="Z28"/>
  <c r="Y28"/>
  <c r="X28"/>
  <c r="AI27"/>
  <c r="AI26"/>
  <c r="AI12"/>
  <c r="AJ12" s="1"/>
  <c r="AI11"/>
  <c r="AJ11" s="1"/>
  <c r="AI10"/>
  <c r="AJ10" s="1"/>
  <c r="AH9"/>
  <c r="AG9"/>
  <c r="AF9"/>
  <c r="AE9"/>
  <c r="AD9"/>
  <c r="AC9"/>
  <c r="AB9"/>
  <c r="AA9"/>
  <c r="Z9"/>
  <c r="Y9"/>
  <c r="X9"/>
  <c r="W9"/>
  <c r="AI8"/>
  <c r="AI7"/>
  <c r="F28" i="3"/>
  <c r="F27"/>
  <c r="F26"/>
  <c r="F8"/>
  <c r="F9"/>
  <c r="F10"/>
  <c r="F11"/>
  <c r="F12"/>
  <c r="F13"/>
  <c r="F14"/>
  <c r="F15"/>
  <c r="F16"/>
  <c r="F17"/>
  <c r="F7"/>
  <c r="F18" l="1"/>
  <c r="AI28" i="5"/>
  <c r="AI9"/>
  <c r="F35" l="1"/>
  <c r="D38" i="3" l="1"/>
  <c r="D39" s="1"/>
  <c r="E38"/>
  <c r="E39" s="1"/>
  <c r="C38"/>
  <c r="C39" s="1"/>
  <c r="F38" l="1"/>
  <c r="F39" s="1"/>
  <c r="C36" i="2" l="1"/>
  <c r="C37" s="1"/>
  <c r="C17"/>
</calcChain>
</file>

<file path=xl/sharedStrings.xml><?xml version="1.0" encoding="utf-8"?>
<sst xmlns="http://schemas.openxmlformats.org/spreadsheetml/2006/main" count="279" uniqueCount="110">
  <si>
    <t>MESI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</si>
  <si>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</si>
  <si>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</si>
  <si>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</si>
  <si>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</si>
  <si>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</si>
  <si>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</si>
  <si>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</si>
  <si>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</si>
  <si>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</si>
  <si>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</si>
  <si>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</si>
  <si>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</si>
  <si>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Distribuzione borse</t>
  </si>
  <si>
    <t>scarico</t>
  </si>
  <si>
    <t>PRODOTTI</t>
  </si>
  <si>
    <t>Kg</t>
  </si>
  <si>
    <t>magazzino AGEA</t>
  </si>
  <si>
    <t>BISCOTTI</t>
  </si>
  <si>
    <t>magazzino banco alim</t>
  </si>
  <si>
    <t>LATTE, YOGOURT E GELATI</t>
  </si>
  <si>
    <t>racc. superm</t>
  </si>
  <si>
    <t>PASTA</t>
  </si>
  <si>
    <t>Tot. Racc.</t>
  </si>
  <si>
    <t>GRANA</t>
  </si>
  <si>
    <t>CICCOLATO UOVA</t>
  </si>
  <si>
    <t>tot distrib</t>
  </si>
  <si>
    <t>RISO</t>
  </si>
  <si>
    <t>diff. Kg</t>
  </si>
  <si>
    <t>ZUCCHERO</t>
  </si>
  <si>
    <t>Diff. Racc/distr.</t>
  </si>
  <si>
    <t>PELATI POMODORI</t>
  </si>
  <si>
    <t>PASSATA POMODORO</t>
  </si>
  <si>
    <t>LEGUMI</t>
  </si>
  <si>
    <t>VERDURE CONGELATE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</si>
  <si>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</si>
  <si>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</si>
  <si>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</si>
  <si>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</si>
  <si>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</si>
  <si>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</si>
  <si>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</si>
  <si>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</si>
  <si>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</si>
  <si>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e AFFINI e pizzette</t>
  </si>
  <si>
    <t>CAFFE</t>
  </si>
  <si>
    <t>DOLCIUMI VARI</t>
  </si>
  <si>
    <t>varie</t>
  </si>
  <si>
    <t>ACQUA</t>
  </si>
  <si>
    <t>bibite TEA SANTAL ecc</t>
  </si>
  <si>
    <t>misto pesto</t>
  </si>
  <si>
    <t>verdura fresca</t>
  </si>
  <si>
    <t>frutta fresca</t>
  </si>
  <si>
    <t>TOTALE MESE</t>
  </si>
  <si>
    <t>BORSE</t>
  </si>
  <si>
    <t>Peso/borsa</t>
  </si>
  <si>
    <t>Peso medio borse</t>
  </si>
  <si>
    <t>totale</t>
  </si>
  <si>
    <t>n° richiedenti</t>
  </si>
  <si>
    <t>Persone</t>
  </si>
  <si>
    <t>Presenze giornaliere</t>
  </si>
  <si>
    <t>Pizzini-borse CANONICA</t>
  </si>
  <si>
    <t>borse PALLARONI (venerdì e martedì)</t>
  </si>
  <si>
    <t>Dato medio mens.</t>
  </si>
  <si>
    <t>TOTALONE</t>
  </si>
  <si>
    <t>n° medio              presenze giornaliere</t>
  </si>
  <si>
    <t>num. Rich. con 3,5 componenti famiglia</t>
  </si>
  <si>
    <t>RACCOLTA AGEA BANCO ALIMENTARE SUPERMERCATI 2018</t>
  </si>
  <si>
    <t>Raccolta AGEA 2018</t>
  </si>
  <si>
    <t>Raccolta B. A. 2018</t>
  </si>
  <si>
    <t>Raccolta SUPER. 2018</t>
  </si>
  <si>
    <t>Totale Raccolta 2018</t>
  </si>
  <si>
    <t>DISTRIBUZIONE BORSE 2018</t>
  </si>
  <si>
    <t>GIACENZA 2018</t>
  </si>
  <si>
    <t>GIACENZA A MAGAZZINO 2018</t>
  </si>
  <si>
    <t>TOTALE 18</t>
  </si>
  <si>
    <t>Tot Kg alimentari consegnati</t>
  </si>
  <si>
    <t>Tot borse distribuite</t>
  </si>
  <si>
    <t>Kg. MESI 2018</t>
  </si>
  <si>
    <t>Raccolta AGEA 2019</t>
  </si>
  <si>
    <t>Raccolta B. A. 2019</t>
  </si>
  <si>
    <t>Raccolta SUPER. 2019</t>
  </si>
  <si>
    <t>Totale Raccolta 2019</t>
  </si>
  <si>
    <t>Kg. MESI 2019</t>
  </si>
  <si>
    <t>Totali raccolta 2019</t>
  </si>
  <si>
    <t>DISTRIBUZIONE BORSE 2019</t>
  </si>
  <si>
    <t>tot. 2018</t>
  </si>
  <si>
    <t>TOT. 2018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</si>
  <si>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2019</t>
    </r>
  </si>
  <si>
    <t>RACCOLTA AGEA BANCO ALIMENTARE SUPERMERCATI 2019</t>
  </si>
  <si>
    <t>Diff.         2019-2018</t>
  </si>
  <si>
    <t>GIACENZA A MAGAZZINO 2019</t>
  </si>
  <si>
    <t>GIACENZA 2019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</si>
  <si>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2018</t>
    </r>
  </si>
  <si>
    <t>generi vari igene personale e casa</t>
  </si>
  <si>
    <t>giacenza 2018</t>
  </si>
  <si>
    <t>TOTALE 19</t>
  </si>
  <si>
    <t>DISTRIB. BORSE 2019 a confronto con RICHIEDENTI, PERSONE e PRESENZE GIORNALIERE</t>
  </si>
  <si>
    <t>DISTRIB. BORSE 2018  a confronto con RICHIEDENTI, PERSONE e PRESENZE GIORNALIERE</t>
  </si>
  <si>
    <t>n.p.</t>
  </si>
  <si>
    <t>Racc.      1° Semestr. 2018</t>
  </si>
  <si>
    <t>Totali 2018 1° Semestr.</t>
  </si>
  <si>
    <t>Diff. Borse 19-18 1° Semestr. 2019</t>
  </si>
  <si>
    <t>Tot. Borse               1° Semestr. 2018</t>
  </si>
  <si>
    <t>Dato medio 1° Semstr. 2019</t>
  </si>
  <si>
    <t>Dato medio 1° Semestr. 2018</t>
  </si>
  <si>
    <t>Diff. Racc. 19-18        1° Semstr. 2019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</si>
  <si>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1° Semestr. 2018</t>
    </r>
  </si>
  <si>
    <t xml:space="preserve">Diff. Giacenza                             1° Semestr. 2019 </t>
  </si>
  <si>
    <t>giac. 30 giu 19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</si>
</sst>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20"/>
      <color theme="1"/>
      <name val="Arial"/>
      <family val="2"/>
    </font>
    <font>
      <sz val="8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8"/>
      <name val="MS Sans Serif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name val="MS Sans Serif"/>
      <family val="2"/>
    </font>
    <font>
      <sz val="10"/>
      <color rgb="FFFF0000"/>
      <name val="MS Sans Serif"/>
      <family val="2"/>
    </font>
    <font>
      <sz val="11"/>
      <color rgb="FFFF0000"/>
      <name val="Calibri"/>
      <family val="2"/>
      <scheme val="minor"/>
    </font>
    <font>
      <b/>
      <sz val="8"/>
      <color rgb="FFFF0000"/>
      <name val="MS Sans Serif"/>
      <family val="2"/>
    </font>
    <font>
      <b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/>
      <diagonal/>
    </border>
  </borders>
  <cellStyleXfs count="2">
    <xf numFmtId="0" fontId="0" fillId="0" borderId="0"/>
    <xf numFmtId="0" fontId="6" fillId="0" borderId="0"/>
  </cellStyleXfs>
  <cellXfs count="133">
    <xf numFmtId="0" fontId="0" fillId="0" borderId="0" xfId="0"/>
    <xf numFmtId="49" fontId="3" fillId="0" borderId="3" xfId="0" applyNumberFormat="1" applyFont="1" applyBorder="1" applyAlignment="1">
      <alignment horizontal="center" vertical="center" textRotation="180"/>
    </xf>
    <xf numFmtId="49" fontId="3" fillId="3" borderId="3" xfId="0" applyNumberFormat="1" applyFont="1" applyFill="1" applyBorder="1" applyAlignment="1">
      <alignment horizontal="center" vertical="center" textRotation="180"/>
    </xf>
    <xf numFmtId="0" fontId="0" fillId="0" borderId="3" xfId="0" applyBorder="1"/>
    <xf numFmtId="0" fontId="5" fillId="3" borderId="3" xfId="0" applyFont="1" applyFill="1" applyBorder="1"/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6" fillId="0" borderId="0" xfId="1"/>
    <xf numFmtId="49" fontId="3" fillId="0" borderId="3" xfId="1" applyNumberFormat="1" applyFont="1" applyBorder="1" applyAlignment="1">
      <alignment horizontal="center" vertical="center" textRotation="180"/>
    </xf>
    <xf numFmtId="49" fontId="3" fillId="3" borderId="3" xfId="1" applyNumberFormat="1" applyFont="1" applyFill="1" applyBorder="1" applyAlignment="1">
      <alignment horizontal="center" vertical="center" textRotation="180"/>
    </xf>
    <xf numFmtId="49" fontId="3" fillId="7" borderId="3" xfId="1" applyNumberFormat="1" applyFont="1" applyFill="1" applyBorder="1" applyAlignment="1">
      <alignment horizontal="center" vertical="center" textRotation="180"/>
    </xf>
    <xf numFmtId="49" fontId="3" fillId="8" borderId="3" xfId="1" applyNumberFormat="1" applyFont="1" applyFill="1" applyBorder="1" applyAlignment="1">
      <alignment horizontal="center" vertical="center" textRotation="180"/>
    </xf>
    <xf numFmtId="49" fontId="3" fillId="9" borderId="3" xfId="1" applyNumberFormat="1" applyFont="1" applyFill="1" applyBorder="1" applyAlignment="1">
      <alignment horizontal="center" vertical="center" textRotation="180"/>
    </xf>
    <xf numFmtId="0" fontId="3" fillId="0" borderId="3" xfId="1" applyFont="1" applyBorder="1"/>
    <xf numFmtId="3" fontId="3" fillId="3" borderId="3" xfId="1" applyNumberFormat="1" applyFont="1" applyFill="1" applyBorder="1"/>
    <xf numFmtId="3" fontId="3" fillId="7" borderId="3" xfId="1" applyNumberFormat="1" applyFont="1" applyFill="1" applyBorder="1"/>
    <xf numFmtId="3" fontId="3" fillId="8" borderId="3" xfId="1" applyNumberFormat="1" applyFont="1" applyFill="1" applyBorder="1"/>
    <xf numFmtId="3" fontId="3" fillId="9" borderId="3" xfId="1" applyNumberFormat="1" applyFont="1" applyFill="1" applyBorder="1"/>
    <xf numFmtId="164" fontId="6" fillId="0" borderId="0" xfId="1" applyNumberFormat="1" applyFont="1"/>
    <xf numFmtId="0" fontId="0" fillId="10" borderId="5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0" fillId="6" borderId="8" xfId="0" applyFill="1" applyBorder="1"/>
    <xf numFmtId="16" fontId="0" fillId="6" borderId="9" xfId="0" applyNumberFormat="1" applyFill="1" applyBorder="1"/>
    <xf numFmtId="0" fontId="0" fillId="6" borderId="9" xfId="0" applyFill="1" applyBorder="1"/>
    <xf numFmtId="0" fontId="0" fillId="6" borderId="10" xfId="0" applyFill="1" applyBorder="1"/>
    <xf numFmtId="0" fontId="0" fillId="10" borderId="11" xfId="0" applyFill="1" applyBorder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10" borderId="0" xfId="0" applyFont="1" applyFill="1" applyBorder="1" applyAlignment="1">
      <alignment horizontal="center" vertical="center"/>
    </xf>
    <xf numFmtId="0" fontId="1" fillId="10" borderId="12" xfId="0" applyFont="1" applyFill="1" applyBorder="1" applyAlignment="1">
      <alignment horizontal="center" vertical="center"/>
    </xf>
    <xf numFmtId="0" fontId="0" fillId="6" borderId="13" xfId="0" applyFont="1" applyFill="1" applyBorder="1" applyAlignment="1">
      <alignment horizontal="left" vertical="center"/>
    </xf>
    <xf numFmtId="2" fontId="0" fillId="6" borderId="14" xfId="0" applyNumberFormat="1" applyFill="1" applyBorder="1"/>
    <xf numFmtId="0" fontId="0" fillId="6" borderId="14" xfId="0" applyFill="1" applyBorder="1"/>
    <xf numFmtId="0" fontId="0" fillId="6" borderId="15" xfId="0" applyFill="1" applyBorder="1"/>
    <xf numFmtId="0" fontId="0" fillId="10" borderId="16" xfId="0" applyFill="1" applyBorder="1" applyAlignment="1">
      <alignment horizontal="center" vertical="center"/>
    </xf>
    <xf numFmtId="0" fontId="0" fillId="10" borderId="17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1" fillId="11" borderId="16" xfId="0" applyFont="1" applyFill="1" applyBorder="1" applyAlignment="1">
      <alignment horizontal="center" vertical="center"/>
    </xf>
    <xf numFmtId="0" fontId="1" fillId="11" borderId="17" xfId="0" applyFont="1" applyFill="1" applyBorder="1" applyAlignment="1">
      <alignment horizontal="center" vertical="center"/>
    </xf>
    <xf numFmtId="0" fontId="1" fillId="11" borderId="18" xfId="0" applyFont="1" applyFill="1" applyBorder="1" applyAlignment="1">
      <alignment horizontal="center" vertical="center"/>
    </xf>
    <xf numFmtId="0" fontId="0" fillId="6" borderId="13" xfId="0" applyFill="1" applyBorder="1" applyAlignment="1">
      <alignment horizontal="left" vertical="center"/>
    </xf>
    <xf numFmtId="0" fontId="5" fillId="0" borderId="19" xfId="0" applyFont="1" applyBorder="1"/>
    <xf numFmtId="0" fontId="0" fillId="0" borderId="20" xfId="0" applyBorder="1"/>
    <xf numFmtId="0" fontId="0" fillId="0" borderId="21" xfId="0" applyBorder="1"/>
    <xf numFmtId="165" fontId="7" fillId="0" borderId="9" xfId="0" applyNumberFormat="1" applyFont="1" applyBorder="1"/>
    <xf numFmtId="0" fontId="0" fillId="6" borderId="13" xfId="0" applyFill="1" applyBorder="1" applyAlignment="1">
      <alignment horizontal="left"/>
    </xf>
    <xf numFmtId="0" fontId="5" fillId="0" borderId="22" xfId="0" applyFont="1" applyBorder="1"/>
    <xf numFmtId="0" fontId="0" fillId="0" borderId="23" xfId="0" applyBorder="1"/>
    <xf numFmtId="0" fontId="0" fillId="0" borderId="24" xfId="0" applyBorder="1"/>
    <xf numFmtId="165" fontId="7" fillId="0" borderId="14" xfId="0" applyNumberFormat="1" applyFont="1" applyBorder="1"/>
    <xf numFmtId="0" fontId="8" fillId="0" borderId="0" xfId="0" applyFont="1"/>
    <xf numFmtId="0" fontId="8" fillId="0" borderId="0" xfId="0" applyFont="1" applyBorder="1"/>
    <xf numFmtId="0" fontId="0" fillId="6" borderId="13" xfId="0" applyFont="1" applyFill="1" applyBorder="1" applyAlignment="1">
      <alignment horizontal="left"/>
    </xf>
    <xf numFmtId="0" fontId="0" fillId="6" borderId="25" xfId="0" applyFont="1" applyFill="1" applyBorder="1" applyAlignment="1">
      <alignment horizontal="left"/>
    </xf>
    <xf numFmtId="2" fontId="0" fillId="6" borderId="26" xfId="0" applyNumberFormat="1" applyFill="1" applyBorder="1"/>
    <xf numFmtId="2" fontId="0" fillId="6" borderId="27" xfId="0" applyNumberFormat="1" applyFill="1" applyBorder="1"/>
    <xf numFmtId="2" fontId="0" fillId="0" borderId="0" xfId="0" applyNumberFormat="1"/>
    <xf numFmtId="0" fontId="9" fillId="0" borderId="28" xfId="0" applyFont="1" applyBorder="1"/>
    <xf numFmtId="0" fontId="0" fillId="0" borderId="29" xfId="0" applyBorder="1"/>
    <xf numFmtId="0" fontId="0" fillId="0" borderId="30" xfId="0" applyBorder="1"/>
    <xf numFmtId="1" fontId="0" fillId="0" borderId="0" xfId="0" applyNumberFormat="1"/>
    <xf numFmtId="1" fontId="5" fillId="3" borderId="3" xfId="0" applyNumberFormat="1" applyFont="1" applyFill="1" applyBorder="1"/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4" fillId="0" borderId="3" xfId="1" applyFont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12" borderId="0" xfId="0" applyFont="1" applyFill="1" applyAlignment="1">
      <alignment horizontal="center" vertical="center"/>
    </xf>
    <xf numFmtId="0" fontId="10" fillId="12" borderId="0" xfId="0" applyFont="1" applyFill="1"/>
    <xf numFmtId="0" fontId="7" fillId="0" borderId="0" xfId="0" applyFont="1"/>
    <xf numFmtId="1" fontId="0" fillId="11" borderId="0" xfId="0" applyNumberFormat="1" applyFill="1" applyAlignment="1">
      <alignment horizontal="center"/>
    </xf>
    <xf numFmtId="0" fontId="16" fillId="0" borderId="0" xfId="0" applyFont="1" applyFill="1"/>
    <xf numFmtId="0" fontId="0" fillId="0" borderId="0" xfId="0" applyFill="1"/>
    <xf numFmtId="0" fontId="15" fillId="0" borderId="0" xfId="0" applyFont="1" applyFill="1"/>
    <xf numFmtId="0" fontId="0" fillId="0" borderId="31" xfId="0" applyFill="1" applyBorder="1"/>
    <xf numFmtId="1" fontId="7" fillId="0" borderId="0" xfId="0" applyNumberFormat="1" applyFont="1"/>
    <xf numFmtId="1" fontId="1" fillId="0" borderId="0" xfId="0" applyNumberFormat="1" applyFont="1" applyFill="1"/>
    <xf numFmtId="1" fontId="16" fillId="0" borderId="0" xfId="0" applyNumberFormat="1" applyFont="1" applyFill="1"/>
    <xf numFmtId="3" fontId="17" fillId="0" borderId="3" xfId="1" applyNumberFormat="1" applyFont="1" applyBorder="1" applyAlignment="1">
      <alignment horizontal="center" vertical="center"/>
    </xf>
    <xf numFmtId="3" fontId="18" fillId="13" borderId="3" xfId="1" applyNumberFormat="1" applyFont="1" applyFill="1" applyBorder="1" applyAlignment="1">
      <alignment horizontal="center" vertical="center"/>
    </xf>
    <xf numFmtId="0" fontId="6" fillId="0" borderId="3" xfId="1" applyBorder="1" applyAlignment="1">
      <alignment horizontal="center" vertical="center" wrapText="1"/>
    </xf>
    <xf numFmtId="3" fontId="20" fillId="0" borderId="3" xfId="1" applyNumberFormat="1" applyFont="1" applyBorder="1" applyAlignment="1">
      <alignment horizontal="center" vertical="center"/>
    </xf>
    <xf numFmtId="0" fontId="10" fillId="11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11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164" fontId="11" fillId="0" borderId="0" xfId="0" applyNumberFormat="1" applyFont="1"/>
    <xf numFmtId="4" fontId="21" fillId="0" borderId="0" xfId="0" applyNumberFormat="1" applyFont="1"/>
    <xf numFmtId="0" fontId="19" fillId="0" borderId="0" xfId="0" applyFont="1"/>
    <xf numFmtId="4" fontId="11" fillId="0" borderId="32" xfId="0" applyNumberFormat="1" applyFont="1" applyBorder="1" applyAlignment="1">
      <alignment vertical="center"/>
    </xf>
    <xf numFmtId="3" fontId="0" fillId="0" borderId="0" xfId="0" applyNumberFormat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/>
    </xf>
    <xf numFmtId="1" fontId="11" fillId="0" borderId="0" xfId="0" applyNumberFormat="1" applyFont="1"/>
    <xf numFmtId="3" fontId="11" fillId="0" borderId="0" xfId="0" applyNumberFormat="1" applyFont="1"/>
    <xf numFmtId="0" fontId="5" fillId="0" borderId="33" xfId="0" applyFont="1" applyBorder="1"/>
    <xf numFmtId="0" fontId="0" fillId="0" borderId="34" xfId="0" applyBorder="1"/>
    <xf numFmtId="0" fontId="0" fillId="0" borderId="35" xfId="0" applyBorder="1"/>
    <xf numFmtId="165" fontId="7" fillId="0" borderId="36" xfId="0" applyNumberFormat="1" applyFont="1" applyBorder="1"/>
    <xf numFmtId="4" fontId="11" fillId="0" borderId="0" xfId="0" applyNumberFormat="1" applyFont="1" applyBorder="1" applyAlignment="1">
      <alignment vertical="center"/>
    </xf>
    <xf numFmtId="2" fontId="0" fillId="0" borderId="0" xfId="0" applyNumberFormat="1" applyAlignment="1"/>
    <xf numFmtId="0" fontId="10" fillId="0" borderId="26" xfId="0" applyFont="1" applyBorder="1"/>
    <xf numFmtId="165" fontId="10" fillId="0" borderId="14" xfId="0" applyNumberFormat="1" applyFont="1" applyBorder="1"/>
    <xf numFmtId="1" fontId="7" fillId="0" borderId="37" xfId="0" applyNumberFormat="1" applyFont="1" applyFill="1" applyBorder="1"/>
    <xf numFmtId="1" fontId="0" fillId="0" borderId="3" xfId="0" applyNumberFormat="1" applyBorder="1" applyAlignment="1">
      <alignment horizontal="center" vertical="center"/>
    </xf>
    <xf numFmtId="0" fontId="0" fillId="11" borderId="0" xfId="0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6" borderId="0" xfId="1" applyFont="1" applyFill="1" applyAlignment="1">
      <alignment horizontal="center" vertical="center" wrapText="1"/>
    </xf>
    <xf numFmtId="0" fontId="2" fillId="2" borderId="1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5" borderId="1" xfId="1" applyFont="1" applyFill="1" applyBorder="1" applyAlignment="1">
      <alignment horizontal="center"/>
    </xf>
    <xf numFmtId="0" fontId="2" fillId="5" borderId="4" xfId="1" applyFont="1" applyFill="1" applyBorder="1" applyAlignment="1">
      <alignment horizontal="center"/>
    </xf>
    <xf numFmtId="0" fontId="2" fillId="5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3" fontId="0" fillId="0" borderId="0" xfId="0" applyNumberFormat="1" applyAlignment="1">
      <alignment horizontal="left" vertical="center" wrapText="1"/>
    </xf>
    <xf numFmtId="4" fontId="11" fillId="0" borderId="0" xfId="0" applyNumberFormat="1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'Bors.Rich. pers. p. g. 18-19'!$C$22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'Bors.Rich. pers. p. g. 18-19'!$B$23:$B$34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'Bors.Rich. pers. p. g. 18-19'!$C$23:$C$34</c:f>
              <c:numCache>
                <c:formatCode>General</c:formatCode>
                <c:ptCount val="12"/>
                <c:pt idx="0">
                  <c:v>270</c:v>
                </c:pt>
                <c:pt idx="1">
                  <c:v>237</c:v>
                </c:pt>
                <c:pt idx="2">
                  <c:v>314</c:v>
                </c:pt>
                <c:pt idx="3">
                  <c:v>280</c:v>
                </c:pt>
                <c:pt idx="4">
                  <c:v>354</c:v>
                </c:pt>
                <c:pt idx="5">
                  <c:v>246</c:v>
                </c:pt>
              </c:numCache>
            </c:numRef>
          </c:val>
        </c:ser>
        <c:ser>
          <c:idx val="1"/>
          <c:order val="1"/>
          <c:tx>
            <c:strRef>
              <c:f>'Bors.Rich. pers. p. g. 18-19'!$D$22</c:f>
              <c:strCache>
                <c:ptCount val="1"/>
                <c:pt idx="0">
                  <c:v>n° richiedenti</c:v>
                </c:pt>
              </c:strCache>
            </c:strRef>
          </c:tx>
          <c:marker>
            <c:symbol val="none"/>
          </c:marker>
          <c:cat>
            <c:strRef>
              <c:f>'Bors.Rich. pers. p. g. 18-19'!$B$23:$B$34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'Bors.Rich. pers. p. g. 18-19'!$D$23:$D$34</c:f>
              <c:numCache>
                <c:formatCode>General</c:formatCode>
                <c:ptCount val="12"/>
                <c:pt idx="0">
                  <c:v>119</c:v>
                </c:pt>
                <c:pt idx="1">
                  <c:v>118</c:v>
                </c:pt>
                <c:pt idx="2">
                  <c:v>104</c:v>
                </c:pt>
                <c:pt idx="3">
                  <c:v>98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'Bors.Rich. pers. p. g. 18-19'!$E$22</c:f>
              <c:strCache>
                <c:ptCount val="1"/>
                <c:pt idx="0">
                  <c:v>Persone</c:v>
                </c:pt>
              </c:strCache>
            </c:strRef>
          </c:tx>
          <c:marker>
            <c:symbol val="none"/>
          </c:marker>
          <c:cat>
            <c:strRef>
              <c:f>'Bors.Rich. pers. p. g. 18-19'!$B$23:$B$34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'Bors.Rich. pers. p. g. 18-19'!$E$23:$E$34</c:f>
              <c:numCache>
                <c:formatCode>0</c:formatCode>
                <c:ptCount val="12"/>
                <c:pt idx="0" formatCode="General">
                  <c:v>385</c:v>
                </c:pt>
                <c:pt idx="1">
                  <c:v>380</c:v>
                </c:pt>
                <c:pt idx="2" formatCode="General">
                  <c:v>369</c:v>
                </c:pt>
                <c:pt idx="3" formatCode="General">
                  <c:v>365</c:v>
                </c:pt>
                <c:pt idx="4" formatCode="General">
                  <c:v>0</c:v>
                </c:pt>
                <c:pt idx="5" formatCode="General">
                  <c:v>0</c:v>
                </c:pt>
              </c:numCache>
            </c:numRef>
          </c:val>
        </c:ser>
        <c:ser>
          <c:idx val="3"/>
          <c:order val="3"/>
          <c:tx>
            <c:strRef>
              <c:f>'Bors.Rich. pers. p. g. 18-19'!$F$22</c:f>
              <c:strCache>
                <c:ptCount val="1"/>
                <c:pt idx="0">
                  <c:v>Presenze giornaliere</c:v>
                </c:pt>
              </c:strCache>
            </c:strRef>
          </c:tx>
          <c:marker>
            <c:symbol val="none"/>
          </c:marker>
          <c:val>
            <c:numRef>
              <c:f>'Bors.Rich. pers. p. g. 18-19'!$F$23:$F$34</c:f>
              <c:numCache>
                <c:formatCode>0</c:formatCode>
                <c:ptCount val="12"/>
                <c:pt idx="0" formatCode="General">
                  <c:v>100</c:v>
                </c:pt>
                <c:pt idx="1">
                  <c:v>103</c:v>
                </c:pt>
                <c:pt idx="2" formatCode="General">
                  <c:v>121</c:v>
                </c:pt>
                <c:pt idx="3">
                  <c:v>109</c:v>
                </c:pt>
                <c:pt idx="4" formatCode="General">
                  <c:v>128</c:v>
                </c:pt>
                <c:pt idx="5">
                  <c:v>104</c:v>
                </c:pt>
              </c:numCache>
            </c:numRef>
          </c:val>
        </c:ser>
        <c:marker val="1"/>
        <c:axId val="52128384"/>
        <c:axId val="52150656"/>
      </c:lineChart>
      <c:catAx>
        <c:axId val="52128384"/>
        <c:scaling>
          <c:orientation val="minMax"/>
        </c:scaling>
        <c:axPos val="b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2150656"/>
        <c:crosses val="autoZero"/>
        <c:auto val="1"/>
        <c:lblAlgn val="ctr"/>
        <c:lblOffset val="100"/>
      </c:catAx>
      <c:valAx>
        <c:axId val="52150656"/>
        <c:scaling>
          <c:orientation val="minMax"/>
        </c:scaling>
        <c:axPos val="l"/>
        <c:majorGridlines/>
        <c:numFmt formatCode="General" sourceLinked="1"/>
        <c:tickLblPos val="nextTo"/>
        <c:crossAx val="52128384"/>
        <c:crosses val="autoZero"/>
        <c:crossBetween val="between"/>
        <c:minorUnit val="25"/>
      </c:valAx>
    </c:plotArea>
    <c:legend>
      <c:legendPos val="t"/>
      <c:layout/>
    </c:legend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'Bors.Rich. pers. p. g. 18-19'!$C$3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'Bors.Rich. pers. p. g. 18-19'!$B$23:$B$34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'Bors.Rich. pers. p. g. 18-19'!$C$4:$C$15</c:f>
              <c:numCache>
                <c:formatCode>General</c:formatCode>
                <c:ptCount val="12"/>
                <c:pt idx="0">
                  <c:v>284</c:v>
                </c:pt>
                <c:pt idx="1">
                  <c:v>290</c:v>
                </c:pt>
                <c:pt idx="2">
                  <c:v>339</c:v>
                </c:pt>
                <c:pt idx="3">
                  <c:v>283</c:v>
                </c:pt>
                <c:pt idx="4">
                  <c:v>304</c:v>
                </c:pt>
                <c:pt idx="5">
                  <c:v>314</c:v>
                </c:pt>
                <c:pt idx="6">
                  <c:v>275</c:v>
                </c:pt>
                <c:pt idx="7">
                  <c:v>188</c:v>
                </c:pt>
                <c:pt idx="8">
                  <c:v>235</c:v>
                </c:pt>
                <c:pt idx="9">
                  <c:v>259</c:v>
                </c:pt>
                <c:pt idx="10">
                  <c:v>272</c:v>
                </c:pt>
                <c:pt idx="11">
                  <c:v>194</c:v>
                </c:pt>
              </c:numCache>
            </c:numRef>
          </c:val>
        </c:ser>
        <c:ser>
          <c:idx val="1"/>
          <c:order val="1"/>
          <c:tx>
            <c:strRef>
              <c:f>'Bors.Rich. pers. p. g. 18-19'!$D$3</c:f>
              <c:strCache>
                <c:ptCount val="1"/>
                <c:pt idx="0">
                  <c:v>n° richiedenti</c:v>
                </c:pt>
              </c:strCache>
            </c:strRef>
          </c:tx>
          <c:marker>
            <c:symbol val="none"/>
          </c:marker>
          <c:cat>
            <c:strRef>
              <c:f>'Bors.Rich. pers. p. g. 18-19'!$B$23:$B$34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'Bors.Rich. pers. p. g. 18-19'!$D$4:$D$15</c:f>
              <c:numCache>
                <c:formatCode>General</c:formatCode>
                <c:ptCount val="12"/>
                <c:pt idx="0">
                  <c:v>136</c:v>
                </c:pt>
                <c:pt idx="1">
                  <c:v>134</c:v>
                </c:pt>
                <c:pt idx="2">
                  <c:v>128</c:v>
                </c:pt>
                <c:pt idx="3">
                  <c:v>117</c:v>
                </c:pt>
                <c:pt idx="4">
                  <c:v>118</c:v>
                </c:pt>
                <c:pt idx="5">
                  <c:v>120</c:v>
                </c:pt>
                <c:pt idx="6">
                  <c:v>122</c:v>
                </c:pt>
                <c:pt idx="7">
                  <c:v>121</c:v>
                </c:pt>
                <c:pt idx="8">
                  <c:v>121</c:v>
                </c:pt>
                <c:pt idx="9">
                  <c:v>120</c:v>
                </c:pt>
                <c:pt idx="10">
                  <c:v>123</c:v>
                </c:pt>
                <c:pt idx="11">
                  <c:v>120</c:v>
                </c:pt>
              </c:numCache>
            </c:numRef>
          </c:val>
        </c:ser>
        <c:ser>
          <c:idx val="2"/>
          <c:order val="2"/>
          <c:tx>
            <c:strRef>
              <c:f>'Bors.Rich. pers. p. g. 18-19'!$E$3</c:f>
              <c:strCache>
                <c:ptCount val="1"/>
                <c:pt idx="0">
                  <c:v>Persone</c:v>
                </c:pt>
              </c:strCache>
            </c:strRef>
          </c:tx>
          <c:marker>
            <c:symbol val="none"/>
          </c:marker>
          <c:cat>
            <c:strRef>
              <c:f>'Bors.Rich. pers. p. g. 18-19'!$B$23:$B$34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'Bors.Rich. pers. p. g. 18-19'!$E$4:$E$15</c:f>
              <c:numCache>
                <c:formatCode>0</c:formatCode>
                <c:ptCount val="12"/>
                <c:pt idx="0" formatCode="General">
                  <c:v>464</c:v>
                </c:pt>
                <c:pt idx="1">
                  <c:v>452</c:v>
                </c:pt>
                <c:pt idx="2" formatCode="General">
                  <c:v>430</c:v>
                </c:pt>
                <c:pt idx="3" formatCode="General">
                  <c:v>410</c:v>
                </c:pt>
                <c:pt idx="4" formatCode="General">
                  <c:v>400</c:v>
                </c:pt>
                <c:pt idx="5" formatCode="General">
                  <c:v>393</c:v>
                </c:pt>
                <c:pt idx="6" formatCode="General">
                  <c:v>394</c:v>
                </c:pt>
                <c:pt idx="7" formatCode="General">
                  <c:v>384</c:v>
                </c:pt>
                <c:pt idx="8" formatCode="General">
                  <c:v>388</c:v>
                </c:pt>
                <c:pt idx="9" formatCode="General">
                  <c:v>383</c:v>
                </c:pt>
                <c:pt idx="10" formatCode="General">
                  <c:v>396</c:v>
                </c:pt>
                <c:pt idx="11" formatCode="General">
                  <c:v>388</c:v>
                </c:pt>
              </c:numCache>
            </c:numRef>
          </c:val>
        </c:ser>
        <c:ser>
          <c:idx val="3"/>
          <c:order val="3"/>
          <c:tx>
            <c:strRef>
              <c:f>'Bors.Rich. pers. p. g. 18-19'!$F$3</c:f>
              <c:strCache>
                <c:ptCount val="1"/>
                <c:pt idx="0">
                  <c:v>Presenze giornaliere</c:v>
                </c:pt>
              </c:strCache>
            </c:strRef>
          </c:tx>
          <c:marker>
            <c:symbol val="none"/>
          </c:marker>
          <c:val>
            <c:numRef>
              <c:f>'Bors.Rich. pers. p. g. 18-19'!$F$4:$F$15</c:f>
              <c:numCache>
                <c:formatCode>0</c:formatCode>
                <c:ptCount val="12"/>
                <c:pt idx="0" formatCode="General">
                  <c:v>109</c:v>
                </c:pt>
                <c:pt idx="1">
                  <c:v>109</c:v>
                </c:pt>
                <c:pt idx="2" formatCode="General">
                  <c:v>123</c:v>
                </c:pt>
                <c:pt idx="3">
                  <c:v>131.5</c:v>
                </c:pt>
                <c:pt idx="4" formatCode="General">
                  <c:v>121</c:v>
                </c:pt>
                <c:pt idx="5">
                  <c:v>115.22222222222223</c:v>
                </c:pt>
                <c:pt idx="6" formatCode="General">
                  <c:v>104</c:v>
                </c:pt>
                <c:pt idx="7" formatCode="General">
                  <c:v>83</c:v>
                </c:pt>
                <c:pt idx="8" formatCode="General">
                  <c:v>106</c:v>
                </c:pt>
                <c:pt idx="9" formatCode="General">
                  <c:v>94</c:v>
                </c:pt>
                <c:pt idx="10" formatCode="General">
                  <c:v>102</c:v>
                </c:pt>
                <c:pt idx="11" formatCode="General">
                  <c:v>119</c:v>
                </c:pt>
              </c:numCache>
            </c:numRef>
          </c:val>
        </c:ser>
        <c:marker val="1"/>
        <c:axId val="52262784"/>
        <c:axId val="52264320"/>
      </c:lineChart>
      <c:catAx>
        <c:axId val="52262784"/>
        <c:scaling>
          <c:orientation val="minMax"/>
        </c:scaling>
        <c:axPos val="b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2264320"/>
        <c:crosses val="autoZero"/>
        <c:auto val="1"/>
        <c:lblAlgn val="ctr"/>
        <c:lblOffset val="100"/>
      </c:catAx>
      <c:valAx>
        <c:axId val="52264320"/>
        <c:scaling>
          <c:orientation val="minMax"/>
        </c:scaling>
        <c:axPos val="l"/>
        <c:majorGridlines/>
        <c:numFmt formatCode="General" sourceLinked="1"/>
        <c:tickLblPos val="nextTo"/>
        <c:crossAx val="52262784"/>
        <c:crosses val="autoZero"/>
        <c:crossBetween val="between"/>
        <c:minorUnit val="25"/>
      </c:valAx>
    </c:plotArea>
    <c:legend>
      <c:legendPos val="t"/>
      <c:layout/>
    </c:legend>
    <c:plotVisOnly val="1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'grafico tend. raccolta 18-19'!$C$5</c:f>
              <c:strCache>
                <c:ptCount val="1"/>
                <c:pt idx="0">
                  <c:v>Raccolta AGEA 2018</c:v>
                </c:pt>
              </c:strCache>
            </c:strRef>
          </c:tx>
          <c:marker>
            <c:symbol val="none"/>
          </c:marker>
          <c:cat>
            <c:strRef>
              <c:f>'grafico tend. raccolta 18-19'!$B$6:$B$17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18-19'!$C$6:$C$17</c:f>
              <c:numCache>
                <c:formatCode>#,##0</c:formatCode>
                <c:ptCount val="12"/>
                <c:pt idx="0">
                  <c:v>1373.72</c:v>
                </c:pt>
                <c:pt idx="1">
                  <c:v>2059.6</c:v>
                </c:pt>
                <c:pt idx="2">
                  <c:v>1367.8</c:v>
                </c:pt>
                <c:pt idx="3">
                  <c:v>2179.6</c:v>
                </c:pt>
                <c:pt idx="4">
                  <c:v>1457.7</c:v>
                </c:pt>
                <c:pt idx="5">
                  <c:v>1322.4</c:v>
                </c:pt>
                <c:pt idx="6">
                  <c:v>1322.4</c:v>
                </c:pt>
                <c:pt idx="7">
                  <c:v>888.5</c:v>
                </c:pt>
                <c:pt idx="8">
                  <c:v>1455.8</c:v>
                </c:pt>
                <c:pt idx="9">
                  <c:v>2360.2799999999997</c:v>
                </c:pt>
                <c:pt idx="10">
                  <c:v>1344</c:v>
                </c:pt>
                <c:pt idx="11">
                  <c:v>863.8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'grafico tend. raccolta 18-19'!$D$5</c:f>
              <c:strCache>
                <c:ptCount val="1"/>
                <c:pt idx="0">
                  <c:v>Raccolta B. A. 2018</c:v>
                </c:pt>
              </c:strCache>
            </c:strRef>
          </c:tx>
          <c:marker>
            <c:symbol val="none"/>
          </c:marker>
          <c:cat>
            <c:strRef>
              <c:f>'grafico tend. raccolta 18-19'!$B$6:$B$17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18-19'!$D$6:$D$17</c:f>
              <c:numCache>
                <c:formatCode>#,##0</c:formatCode>
                <c:ptCount val="12"/>
                <c:pt idx="0">
                  <c:v>1334.58</c:v>
                </c:pt>
                <c:pt idx="1">
                  <c:v>929.1</c:v>
                </c:pt>
                <c:pt idx="2">
                  <c:v>757.59999999999991</c:v>
                </c:pt>
                <c:pt idx="3">
                  <c:v>1135.92</c:v>
                </c:pt>
                <c:pt idx="4">
                  <c:v>1358.87</c:v>
                </c:pt>
                <c:pt idx="5">
                  <c:v>1192.5899999999999</c:v>
                </c:pt>
                <c:pt idx="6">
                  <c:v>1192.5899999999999</c:v>
                </c:pt>
                <c:pt idx="7">
                  <c:v>563.37</c:v>
                </c:pt>
                <c:pt idx="8">
                  <c:v>1054.3600000000001</c:v>
                </c:pt>
                <c:pt idx="9">
                  <c:v>1712.818</c:v>
                </c:pt>
                <c:pt idx="10">
                  <c:v>1020.19</c:v>
                </c:pt>
                <c:pt idx="11">
                  <c:v>2984.39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'grafico tend. raccolta 18-19'!$E$5</c:f>
              <c:strCache>
                <c:ptCount val="1"/>
                <c:pt idx="0">
                  <c:v>Raccolta SUPER. 2018</c:v>
                </c:pt>
              </c:strCache>
            </c:strRef>
          </c:tx>
          <c:marker>
            <c:symbol val="none"/>
          </c:marker>
          <c:cat>
            <c:strRef>
              <c:f>'grafico tend. raccolta 18-19'!$B$6:$B$17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18-19'!$E$6:$E$17</c:f>
              <c:numCache>
                <c:formatCode>#,##0</c:formatCode>
                <c:ptCount val="12"/>
                <c:pt idx="0">
                  <c:v>403.16000000000008</c:v>
                </c:pt>
                <c:pt idx="1">
                  <c:v>576.78999999999985</c:v>
                </c:pt>
                <c:pt idx="2">
                  <c:v>311.91999999999996</c:v>
                </c:pt>
                <c:pt idx="3">
                  <c:v>970.44499999999994</c:v>
                </c:pt>
                <c:pt idx="4">
                  <c:v>357.07000000000005</c:v>
                </c:pt>
                <c:pt idx="5">
                  <c:v>538.55500000000006</c:v>
                </c:pt>
                <c:pt idx="6">
                  <c:v>538.55500000000006</c:v>
                </c:pt>
                <c:pt idx="7">
                  <c:v>102.205</c:v>
                </c:pt>
                <c:pt idx="8">
                  <c:v>146.07999999999998</c:v>
                </c:pt>
                <c:pt idx="9">
                  <c:v>992.8</c:v>
                </c:pt>
                <c:pt idx="10">
                  <c:v>69.974999999999994</c:v>
                </c:pt>
                <c:pt idx="11">
                  <c:v>1064.7449999999999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'grafico tend. raccolta 18-19'!$F$5</c:f>
              <c:strCache>
                <c:ptCount val="1"/>
                <c:pt idx="0">
                  <c:v>Totale Raccolta 2018</c:v>
                </c:pt>
              </c:strCache>
            </c:strRef>
          </c:tx>
          <c:marker>
            <c:symbol val="none"/>
          </c:marker>
          <c:cat>
            <c:strRef>
              <c:f>'grafico tend. raccolta 18-19'!$B$6:$B$17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18-19'!$F$6:$F$17</c:f>
              <c:numCache>
                <c:formatCode>#,##0</c:formatCode>
                <c:ptCount val="12"/>
                <c:pt idx="0">
                  <c:v>3111.46</c:v>
                </c:pt>
                <c:pt idx="1">
                  <c:v>3565.49</c:v>
                </c:pt>
                <c:pt idx="2">
                  <c:v>2437.3199999999997</c:v>
                </c:pt>
                <c:pt idx="3">
                  <c:v>4285.9650000000001</c:v>
                </c:pt>
                <c:pt idx="4">
                  <c:v>3173.64</c:v>
                </c:pt>
                <c:pt idx="5">
                  <c:v>3053.5450000000001</c:v>
                </c:pt>
                <c:pt idx="6">
                  <c:v>3053.5450000000001</c:v>
                </c:pt>
                <c:pt idx="7">
                  <c:v>1554.0749999999998</c:v>
                </c:pt>
                <c:pt idx="8">
                  <c:v>2656.24</c:v>
                </c:pt>
                <c:pt idx="9">
                  <c:v>5065.8980000000001</c:v>
                </c:pt>
                <c:pt idx="10">
                  <c:v>2434.165</c:v>
                </c:pt>
                <c:pt idx="11">
                  <c:v>4912.9349999999995</c:v>
                </c:pt>
              </c:numCache>
            </c:numRef>
          </c:val>
          <c:smooth val="1"/>
        </c:ser>
        <c:marker val="1"/>
        <c:axId val="52192768"/>
        <c:axId val="52194304"/>
      </c:lineChart>
      <c:catAx>
        <c:axId val="5219276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2194304"/>
        <c:crosses val="autoZero"/>
        <c:auto val="1"/>
        <c:lblAlgn val="ctr"/>
        <c:lblOffset val="100"/>
      </c:catAx>
      <c:valAx>
        <c:axId val="52194304"/>
        <c:scaling>
          <c:orientation val="minMax"/>
          <c:max val="6000"/>
          <c:min val="0"/>
        </c:scaling>
        <c:axPos val="l"/>
        <c:majorGridlines/>
        <c:numFmt formatCode="#,##0" sourceLinked="1"/>
        <c:majorTickMark val="cross"/>
        <c:minorTickMark val="out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2192768"/>
        <c:crosses val="autoZero"/>
        <c:crossBetween val="between"/>
        <c:majorUnit val="400"/>
        <c:minorUnit val="50"/>
      </c:valAx>
    </c:plotArea>
    <c:legend>
      <c:legendPos val="t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'grafico tend. raccolta 18-19'!$C$25</c:f>
              <c:strCache>
                <c:ptCount val="1"/>
                <c:pt idx="0">
                  <c:v>Raccolta AGEA 2019</c:v>
                </c:pt>
              </c:strCache>
            </c:strRef>
          </c:tx>
          <c:marker>
            <c:symbol val="none"/>
          </c:marker>
          <c:cat>
            <c:strRef>
              <c:f>'grafico tend. raccolta 18-19'!$B$26:$B$37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18-19'!$C$26:$C$37</c:f>
              <c:numCache>
                <c:formatCode>#,##0</c:formatCode>
                <c:ptCount val="12"/>
                <c:pt idx="0">
                  <c:v>1717.68</c:v>
                </c:pt>
                <c:pt idx="1">
                  <c:v>1715.36</c:v>
                </c:pt>
                <c:pt idx="2">
                  <c:v>1643.12</c:v>
                </c:pt>
                <c:pt idx="3">
                  <c:v>1250.07</c:v>
                </c:pt>
                <c:pt idx="4">
                  <c:v>1423.3000000000002</c:v>
                </c:pt>
                <c:pt idx="5">
                  <c:v>766.32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'grafico tend. raccolta 18-19'!$D$25</c:f>
              <c:strCache>
                <c:ptCount val="1"/>
                <c:pt idx="0">
                  <c:v>Raccolta B. A. 2019</c:v>
                </c:pt>
              </c:strCache>
            </c:strRef>
          </c:tx>
          <c:marker>
            <c:symbol val="none"/>
          </c:marker>
          <c:cat>
            <c:strRef>
              <c:f>'grafico tend. raccolta 18-19'!$B$26:$B$37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18-19'!$D$26:$D$37</c:f>
              <c:numCache>
                <c:formatCode>#,##0</c:formatCode>
                <c:ptCount val="12"/>
                <c:pt idx="0">
                  <c:v>1400.8810000000001</c:v>
                </c:pt>
                <c:pt idx="1">
                  <c:v>1559.05</c:v>
                </c:pt>
                <c:pt idx="2">
                  <c:v>1745.7</c:v>
                </c:pt>
                <c:pt idx="3">
                  <c:v>1508.3999999999999</c:v>
                </c:pt>
                <c:pt idx="4">
                  <c:v>1916.46</c:v>
                </c:pt>
                <c:pt idx="5">
                  <c:v>1834.8309999999999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'grafico tend. raccolta 18-19'!$E$25</c:f>
              <c:strCache>
                <c:ptCount val="1"/>
                <c:pt idx="0">
                  <c:v>Raccolta SUPER. 2019</c:v>
                </c:pt>
              </c:strCache>
            </c:strRef>
          </c:tx>
          <c:marker>
            <c:symbol val="none"/>
          </c:marker>
          <c:cat>
            <c:strRef>
              <c:f>'grafico tend. raccolta 18-19'!$B$26:$B$37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18-19'!$E$26:$E$37</c:f>
              <c:numCache>
                <c:formatCode>#,##0</c:formatCode>
                <c:ptCount val="12"/>
                <c:pt idx="0">
                  <c:v>576.45500000000004</c:v>
                </c:pt>
                <c:pt idx="1">
                  <c:v>376.23499999999996</c:v>
                </c:pt>
                <c:pt idx="2">
                  <c:v>435.71000000000004</c:v>
                </c:pt>
                <c:pt idx="3">
                  <c:v>277.70859999999999</c:v>
                </c:pt>
                <c:pt idx="4">
                  <c:v>1315.8400000000001</c:v>
                </c:pt>
                <c:pt idx="5">
                  <c:v>122.41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'grafico tend. raccolta 18-19'!$F$25</c:f>
              <c:strCache>
                <c:ptCount val="1"/>
                <c:pt idx="0">
                  <c:v>Totale Raccolta 2019</c:v>
                </c:pt>
              </c:strCache>
            </c:strRef>
          </c:tx>
          <c:marker>
            <c:symbol val="none"/>
          </c:marker>
          <c:cat>
            <c:strRef>
              <c:f>'grafico tend. raccolta 18-19'!$B$26:$B$37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18-19'!$F$26:$F$37</c:f>
              <c:numCache>
                <c:formatCode>#,##0</c:formatCode>
                <c:ptCount val="12"/>
                <c:pt idx="0">
                  <c:v>3695.0160000000001</c:v>
                </c:pt>
                <c:pt idx="1">
                  <c:v>3650.645</c:v>
                </c:pt>
                <c:pt idx="2">
                  <c:v>3824.5299999999997</c:v>
                </c:pt>
                <c:pt idx="3">
                  <c:v>3036.1785999999997</c:v>
                </c:pt>
                <c:pt idx="4">
                  <c:v>4655.6000000000004</c:v>
                </c:pt>
                <c:pt idx="5">
                  <c:v>2723.5609999999997</c:v>
                </c:pt>
              </c:numCache>
            </c:numRef>
          </c:val>
          <c:smooth val="1"/>
        </c:ser>
        <c:marker val="1"/>
        <c:axId val="54592256"/>
        <c:axId val="54593792"/>
      </c:lineChart>
      <c:catAx>
        <c:axId val="5459225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4593792"/>
        <c:crosses val="autoZero"/>
        <c:auto val="1"/>
        <c:lblAlgn val="ctr"/>
        <c:lblOffset val="100"/>
      </c:catAx>
      <c:valAx>
        <c:axId val="54593792"/>
        <c:scaling>
          <c:orientation val="minMax"/>
          <c:max val="6000"/>
          <c:min val="0"/>
        </c:scaling>
        <c:axPos val="l"/>
        <c:majorGridlines/>
        <c:numFmt formatCode="#,##0" sourceLinked="1"/>
        <c:majorTickMark val="cross"/>
        <c:minorTickMark val="out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4592256"/>
        <c:crosses val="autoZero"/>
        <c:crossBetween val="between"/>
        <c:majorUnit val="400"/>
        <c:minorUnit val="50"/>
      </c:valAx>
      <c:spPr>
        <a:noFill/>
        <a:ln w="25400">
          <a:noFill/>
        </a:ln>
      </c:spPr>
    </c:plotArea>
    <c:legend>
      <c:legendPos val="t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'Distribuz. borse 18-19'!$C$4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'Distribuz. borse 18-19'!$B$5:$B$16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'Distribuz. borse 18-19'!$C$5:$C$16</c:f>
              <c:numCache>
                <c:formatCode>General</c:formatCode>
                <c:ptCount val="12"/>
                <c:pt idx="0">
                  <c:v>284</c:v>
                </c:pt>
                <c:pt idx="1">
                  <c:v>290</c:v>
                </c:pt>
                <c:pt idx="2">
                  <c:v>339</c:v>
                </c:pt>
                <c:pt idx="3">
                  <c:v>283</c:v>
                </c:pt>
                <c:pt idx="4">
                  <c:v>304</c:v>
                </c:pt>
                <c:pt idx="5">
                  <c:v>314</c:v>
                </c:pt>
                <c:pt idx="6">
                  <c:v>275</c:v>
                </c:pt>
                <c:pt idx="7">
                  <c:v>188</c:v>
                </c:pt>
                <c:pt idx="8">
                  <c:v>235</c:v>
                </c:pt>
                <c:pt idx="9">
                  <c:v>259</c:v>
                </c:pt>
                <c:pt idx="10">
                  <c:v>272</c:v>
                </c:pt>
                <c:pt idx="11">
                  <c:v>194</c:v>
                </c:pt>
              </c:numCache>
            </c:numRef>
          </c:val>
        </c:ser>
        <c:marker val="1"/>
        <c:axId val="54622080"/>
        <c:axId val="54623616"/>
      </c:lineChart>
      <c:catAx>
        <c:axId val="5462208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4623616"/>
        <c:crosses val="autoZero"/>
        <c:auto val="1"/>
        <c:lblAlgn val="ctr"/>
        <c:lblOffset val="100"/>
      </c:catAx>
      <c:valAx>
        <c:axId val="54623616"/>
        <c:scaling>
          <c:orientation val="minMax"/>
          <c:max val="400"/>
          <c:min val="1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4622080"/>
        <c:crosses val="autoZero"/>
        <c:crossBetween val="midCat"/>
        <c:majorUnit val="40"/>
        <c:minorUnit val="10"/>
      </c:valAx>
    </c:plotArea>
    <c:legend>
      <c:legendPos val="t"/>
      <c:layout/>
    </c:legend>
    <c:plotVisOnly val="1"/>
  </c:chart>
  <c:printSettings>
    <c:headerFooter/>
    <c:pageMargins b="0.75000000000000566" l="0.70000000000000062" r="0.70000000000000062" t="0.750000000000005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'Distribuz. borse 18-19'!$C$23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'Distribuz. borse 18-19'!$B$24:$B$35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'Distribuz. borse 18-19'!$C$24:$C$35</c:f>
              <c:numCache>
                <c:formatCode>General</c:formatCode>
                <c:ptCount val="12"/>
                <c:pt idx="0">
                  <c:v>270</c:v>
                </c:pt>
                <c:pt idx="1">
                  <c:v>237</c:v>
                </c:pt>
                <c:pt idx="2">
                  <c:v>314</c:v>
                </c:pt>
                <c:pt idx="3">
                  <c:v>280</c:v>
                </c:pt>
                <c:pt idx="4">
                  <c:v>354</c:v>
                </c:pt>
                <c:pt idx="5">
                  <c:v>246</c:v>
                </c:pt>
              </c:numCache>
            </c:numRef>
          </c:val>
        </c:ser>
        <c:marker val="1"/>
        <c:axId val="54647424"/>
        <c:axId val="54653312"/>
      </c:lineChart>
      <c:catAx>
        <c:axId val="5464742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4653312"/>
        <c:crosses val="autoZero"/>
        <c:auto val="1"/>
        <c:lblAlgn val="ctr"/>
        <c:lblOffset val="100"/>
      </c:catAx>
      <c:valAx>
        <c:axId val="54653312"/>
        <c:scaling>
          <c:orientation val="minMax"/>
          <c:max val="400"/>
          <c:min val="1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4647424"/>
        <c:crosses val="autoZero"/>
        <c:crossBetween val="midCat"/>
        <c:majorUnit val="40"/>
        <c:minorUnit val="10"/>
      </c:valAx>
    </c:plotArea>
    <c:legend>
      <c:legendPos val="t"/>
      <c:layout/>
    </c:legend>
    <c:plotVisOnly val="1"/>
  </c:chart>
  <c:printSettings>
    <c:headerFooter/>
    <c:pageMargins b="0.7480314960629979" l="0.70866141732284116" r="0.70866141732284116" t="0.7480314960629979" header="0.31496062992126517" footer="0.31496062992126517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18-19'!$C$3</c:f>
              <c:strCache>
                <c:ptCount val="1"/>
                <c:pt idx="0">
                  <c:v>GIACENZA 2018</c:v>
                </c:pt>
              </c:strCache>
            </c:strRef>
          </c:tx>
          <c:marker>
            <c:symbol val="none"/>
          </c:marker>
          <c:cat>
            <c:strRef>
              <c:f>'Giacenza 18-19'!$B$4:$B$15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18-19'!$C$4:$C$15</c:f>
              <c:numCache>
                <c:formatCode>General</c:formatCode>
                <c:ptCount val="12"/>
                <c:pt idx="0">
                  <c:v>3380.1262690355325</c:v>
                </c:pt>
                <c:pt idx="1">
                  <c:v>3832.7612690355331</c:v>
                </c:pt>
                <c:pt idx="2">
                  <c:v>2746.4456091370562</c:v>
                </c:pt>
                <c:pt idx="3">
                  <c:v>2719.9699999999993</c:v>
                </c:pt>
                <c:pt idx="4">
                  <c:v>3480.41</c:v>
                </c:pt>
                <c:pt idx="5">
                  <c:v>3175.17</c:v>
                </c:pt>
                <c:pt idx="6">
                  <c:v>3147.1800000000003</c:v>
                </c:pt>
                <c:pt idx="7">
                  <c:v>2530.8100000000004</c:v>
                </c:pt>
                <c:pt idx="8">
                  <c:v>2130.14</c:v>
                </c:pt>
                <c:pt idx="9">
                  <c:v>3081.7900000000009</c:v>
                </c:pt>
                <c:pt idx="10">
                  <c:v>2425.2599999999989</c:v>
                </c:pt>
                <c:pt idx="11">
                  <c:v>3700.98</c:v>
                </c:pt>
              </c:numCache>
            </c:numRef>
          </c:val>
        </c:ser>
        <c:marker val="1"/>
        <c:axId val="54861184"/>
        <c:axId val="54862976"/>
      </c:lineChart>
      <c:catAx>
        <c:axId val="5486118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4862976"/>
        <c:crosses val="autoZero"/>
        <c:auto val="1"/>
        <c:lblAlgn val="ctr"/>
        <c:lblOffset val="100"/>
      </c:catAx>
      <c:valAx>
        <c:axId val="54862976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4861184"/>
        <c:crosses val="autoZero"/>
        <c:crossBetween val="midCat"/>
        <c:majorUnit val="1000"/>
        <c:minorUnit val="500"/>
      </c:valAx>
    </c:plotArea>
    <c:legend>
      <c:legendPos val="t"/>
      <c:layout/>
    </c:legend>
    <c:plotVisOnly val="1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18-19'!$C$23</c:f>
              <c:strCache>
                <c:ptCount val="1"/>
                <c:pt idx="0">
                  <c:v>GIACENZA 2019</c:v>
                </c:pt>
              </c:strCache>
            </c:strRef>
          </c:tx>
          <c:marker>
            <c:symbol val="none"/>
          </c:marker>
          <c:cat>
            <c:strRef>
              <c:f>'Giacenza 18-19'!$B$24:$B$35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18-19'!$C$24:$C$35</c:f>
              <c:numCache>
                <c:formatCode>General</c:formatCode>
                <c:ptCount val="12"/>
                <c:pt idx="0">
                  <c:v>3042.994644670051</c:v>
                </c:pt>
                <c:pt idx="1">
                  <c:v>3253.03</c:v>
                </c:pt>
                <c:pt idx="2">
                  <c:v>3599.1699999999996</c:v>
                </c:pt>
                <c:pt idx="3">
                  <c:v>3261.52</c:v>
                </c:pt>
                <c:pt idx="4">
                  <c:v>3459.06</c:v>
                </c:pt>
                <c:pt idx="5">
                  <c:v>2359.27</c:v>
                </c:pt>
              </c:numCache>
            </c:numRef>
          </c:val>
        </c:ser>
        <c:marker val="1"/>
        <c:axId val="54878592"/>
        <c:axId val="54880128"/>
      </c:lineChart>
      <c:catAx>
        <c:axId val="54878592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4880128"/>
        <c:crosses val="autoZero"/>
        <c:auto val="1"/>
        <c:lblAlgn val="ctr"/>
        <c:lblOffset val="100"/>
      </c:catAx>
      <c:valAx>
        <c:axId val="54880128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crossAx val="54878592"/>
        <c:crosses val="autoZero"/>
        <c:crossBetween val="midCat"/>
        <c:majorUnit val="1000"/>
        <c:minorUnit val="500"/>
      </c:valAx>
    </c:plotArea>
    <c:legend>
      <c:legendPos val="t"/>
      <c:layout/>
    </c:legend>
    <c:plotVisOnly val="1"/>
  </c:chart>
  <c:printSettings>
    <c:headerFooter/>
    <c:pageMargins b="0.74803149606299824" l="0.70866141732284171" r="0.70866141732284171" t="0.74803149606299824" header="0.3149606299212655" footer="0.314960629921265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9526</xdr:colOff>
      <xdr:row>21</xdr:row>
      <xdr:rowOff>962024</xdr:rowOff>
    </xdr:from>
    <xdr:to>
      <xdr:col>19</xdr:col>
      <xdr:colOff>514350</xdr:colOff>
      <xdr:row>36</xdr:row>
      <xdr:rowOff>180974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3</xdr:row>
      <xdr:rowOff>19050</xdr:rowOff>
    </xdr:from>
    <xdr:to>
      <xdr:col>19</xdr:col>
      <xdr:colOff>514349</xdr:colOff>
      <xdr:row>18</xdr:row>
      <xdr:rowOff>76200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19050</xdr:rowOff>
    </xdr:from>
    <xdr:to>
      <xdr:col>13</xdr:col>
      <xdr:colOff>504825</xdr:colOff>
      <xdr:row>18</xdr:row>
      <xdr:rowOff>19050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22</xdr:row>
      <xdr:rowOff>161924</xdr:rowOff>
    </xdr:from>
    <xdr:to>
      <xdr:col>13</xdr:col>
      <xdr:colOff>542925</xdr:colOff>
      <xdr:row>38</xdr:row>
      <xdr:rowOff>19050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9526</xdr:colOff>
      <xdr:row>3</xdr:row>
      <xdr:rowOff>19050</xdr:rowOff>
    </xdr:from>
    <xdr:to>
      <xdr:col>16</xdr:col>
      <xdr:colOff>19051</xdr:colOff>
      <xdr:row>18</xdr:row>
      <xdr:rowOff>9525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22</xdr:row>
      <xdr:rowOff>0</xdr:rowOff>
    </xdr:from>
    <xdr:to>
      <xdr:col>16</xdr:col>
      <xdr:colOff>9525</xdr:colOff>
      <xdr:row>35</xdr:row>
      <xdr:rowOff>180975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419101</xdr:colOff>
      <xdr:row>2</xdr:row>
      <xdr:rowOff>590550</xdr:rowOff>
    </xdr:from>
    <xdr:to>
      <xdr:col>16</xdr:col>
      <xdr:colOff>1</xdr:colOff>
      <xdr:row>15</xdr:row>
      <xdr:rowOff>180975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22</xdr:row>
      <xdr:rowOff>581025</xdr:rowOff>
    </xdr:from>
    <xdr:to>
      <xdr:col>16</xdr:col>
      <xdr:colOff>0</xdr:colOff>
      <xdr:row>36</xdr:row>
      <xdr:rowOff>19050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J38"/>
  <sheetViews>
    <sheetView tabSelected="1" workbookViewId="0">
      <selection activeCell="H22" sqref="H22"/>
    </sheetView>
  </sheetViews>
  <sheetFormatPr defaultRowHeight="15"/>
  <cols>
    <col min="1" max="1" width="2.5703125" customWidth="1"/>
    <col min="2" max="2" width="10.28515625" customWidth="1"/>
    <col min="3" max="3" width="4.7109375" customWidth="1"/>
    <col min="4" max="4" width="4.42578125" customWidth="1"/>
    <col min="5" max="5" width="5.28515625" bestFit="1" customWidth="1"/>
    <col min="6" max="6" width="5.28515625" customWidth="1"/>
    <col min="7" max="17" width="4.7109375" customWidth="1"/>
    <col min="19" max="19" width="2.5703125" customWidth="1"/>
    <col min="22" max="22" width="35" bestFit="1" customWidth="1"/>
    <col min="28" max="28" width="9.42578125" bestFit="1" customWidth="1"/>
  </cols>
  <sheetData>
    <row r="1" spans="2:36" ht="11.25" customHeight="1"/>
    <row r="2" spans="2:36" ht="15.75">
      <c r="B2" s="115">
        <v>2018</v>
      </c>
      <c r="C2" s="116"/>
      <c r="D2" s="116"/>
      <c r="E2" s="116"/>
      <c r="F2" s="117"/>
    </row>
    <row r="3" spans="2:36" ht="75" customHeight="1">
      <c r="B3" s="1" t="s">
        <v>0</v>
      </c>
      <c r="C3" s="2" t="s">
        <v>13</v>
      </c>
      <c r="D3" s="2" t="s">
        <v>58</v>
      </c>
      <c r="E3" s="2" t="s">
        <v>59</v>
      </c>
      <c r="F3" s="2" t="s">
        <v>60</v>
      </c>
      <c r="I3" s="114" t="s">
        <v>98</v>
      </c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2:36">
      <c r="B4" s="3" t="s">
        <v>1</v>
      </c>
      <c r="C4" s="4">
        <v>284</v>
      </c>
      <c r="D4" s="4">
        <v>136</v>
      </c>
      <c r="E4" s="4">
        <v>464</v>
      </c>
      <c r="F4" s="4">
        <v>109</v>
      </c>
    </row>
    <row r="5" spans="2:36">
      <c r="B5" s="3" t="s">
        <v>2</v>
      </c>
      <c r="C5" s="4">
        <v>290</v>
      </c>
      <c r="D5" s="4">
        <v>134</v>
      </c>
      <c r="E5" s="66">
        <v>452</v>
      </c>
      <c r="F5" s="66">
        <v>109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V5">
        <v>2018</v>
      </c>
    </row>
    <row r="6" spans="2:36">
      <c r="B6" s="3" t="s">
        <v>3</v>
      </c>
      <c r="C6" s="4">
        <v>339</v>
      </c>
      <c r="D6" s="4">
        <v>128</v>
      </c>
      <c r="E6" s="4">
        <v>430</v>
      </c>
      <c r="F6" s="4">
        <v>123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W6" s="74" t="s">
        <v>1</v>
      </c>
      <c r="X6" s="74" t="s">
        <v>2</v>
      </c>
      <c r="Y6" s="74" t="s">
        <v>3</v>
      </c>
      <c r="Z6" s="74" t="s">
        <v>4</v>
      </c>
      <c r="AA6" s="74" t="s">
        <v>5</v>
      </c>
      <c r="AB6" s="74" t="s">
        <v>6</v>
      </c>
      <c r="AC6" s="74" t="s">
        <v>7</v>
      </c>
      <c r="AD6" s="74" t="s">
        <v>8</v>
      </c>
      <c r="AE6" s="74" t="s">
        <v>9</v>
      </c>
      <c r="AF6" s="74" t="s">
        <v>10</v>
      </c>
      <c r="AG6" s="74" t="s">
        <v>11</v>
      </c>
      <c r="AH6" s="74" t="s">
        <v>12</v>
      </c>
      <c r="AI6" s="75" t="s">
        <v>57</v>
      </c>
    </row>
    <row r="7" spans="2:36">
      <c r="B7" s="3" t="s">
        <v>4</v>
      </c>
      <c r="C7" s="4">
        <v>283</v>
      </c>
      <c r="D7" s="4">
        <v>117</v>
      </c>
      <c r="E7" s="4">
        <v>410</v>
      </c>
      <c r="F7" s="66">
        <v>131.5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V7" s="6" t="s">
        <v>62</v>
      </c>
      <c r="W7" s="6">
        <v>284</v>
      </c>
      <c r="X7" s="6">
        <v>290</v>
      </c>
      <c r="Y7" s="6">
        <v>339</v>
      </c>
      <c r="Z7" s="6">
        <v>283</v>
      </c>
      <c r="AA7" s="6">
        <v>304</v>
      </c>
      <c r="AB7" s="6">
        <v>314</v>
      </c>
      <c r="AC7" s="6">
        <v>275</v>
      </c>
      <c r="AD7" s="6">
        <v>188</v>
      </c>
      <c r="AE7" s="6">
        <v>235</v>
      </c>
      <c r="AF7" s="6">
        <v>259</v>
      </c>
      <c r="AG7" s="6">
        <v>272</v>
      </c>
      <c r="AH7" s="6">
        <v>194</v>
      </c>
      <c r="AI7" s="76">
        <f t="shared" ref="AI7:AI12" si="0">SUM(W7:AH7)</f>
        <v>3237</v>
      </c>
    </row>
    <row r="8" spans="2:36">
      <c r="B8" s="3" t="s">
        <v>5</v>
      </c>
      <c r="C8" s="4">
        <v>304</v>
      </c>
      <c r="D8" s="4">
        <v>118</v>
      </c>
      <c r="E8" s="4">
        <v>400</v>
      </c>
      <c r="F8" s="4">
        <v>121</v>
      </c>
      <c r="V8" s="6" t="s">
        <v>61</v>
      </c>
      <c r="W8" s="6">
        <v>17</v>
      </c>
      <c r="X8" s="6">
        <v>0</v>
      </c>
      <c r="Y8" s="6">
        <v>5</v>
      </c>
      <c r="Z8" s="6">
        <v>3</v>
      </c>
      <c r="AA8" s="6">
        <v>0</v>
      </c>
      <c r="AB8" s="6">
        <v>6</v>
      </c>
      <c r="AC8" s="6">
        <v>0</v>
      </c>
      <c r="AD8" s="6">
        <v>0</v>
      </c>
      <c r="AE8" s="6">
        <v>9</v>
      </c>
      <c r="AF8" s="6">
        <v>2</v>
      </c>
      <c r="AG8" s="6">
        <v>10</v>
      </c>
      <c r="AH8" s="6">
        <v>50</v>
      </c>
      <c r="AI8" s="76">
        <f t="shared" si="0"/>
        <v>102</v>
      </c>
      <c r="AJ8" s="113" t="s">
        <v>63</v>
      </c>
    </row>
    <row r="9" spans="2:36">
      <c r="B9" s="3" t="s">
        <v>6</v>
      </c>
      <c r="C9" s="4">
        <v>314</v>
      </c>
      <c r="D9" s="4">
        <v>120</v>
      </c>
      <c r="E9" s="4">
        <v>393</v>
      </c>
      <c r="F9" s="66">
        <v>115.22222222222223</v>
      </c>
      <c r="V9" t="s">
        <v>64</v>
      </c>
      <c r="W9" s="77">
        <f>W7+W8</f>
        <v>301</v>
      </c>
      <c r="X9" s="77">
        <f t="shared" ref="X9:AH9" si="1">X7+X8</f>
        <v>290</v>
      </c>
      <c r="Y9" s="77">
        <f t="shared" si="1"/>
        <v>344</v>
      </c>
      <c r="Z9" s="77">
        <f t="shared" si="1"/>
        <v>286</v>
      </c>
      <c r="AA9" s="77">
        <f t="shared" si="1"/>
        <v>304</v>
      </c>
      <c r="AB9" s="77">
        <f t="shared" si="1"/>
        <v>320</v>
      </c>
      <c r="AC9" s="77">
        <f t="shared" si="1"/>
        <v>275</v>
      </c>
      <c r="AD9" s="77">
        <f t="shared" si="1"/>
        <v>188</v>
      </c>
      <c r="AE9" s="77">
        <f t="shared" si="1"/>
        <v>244</v>
      </c>
      <c r="AF9" s="77">
        <f t="shared" si="1"/>
        <v>261</v>
      </c>
      <c r="AG9" s="77">
        <f t="shared" si="1"/>
        <v>282</v>
      </c>
      <c r="AH9" s="77">
        <f t="shared" si="1"/>
        <v>244</v>
      </c>
      <c r="AI9" s="76">
        <f t="shared" si="0"/>
        <v>3339</v>
      </c>
      <c r="AJ9" s="113"/>
    </row>
    <row r="10" spans="2:36">
      <c r="B10" s="3" t="s">
        <v>7</v>
      </c>
      <c r="C10" s="4">
        <v>275</v>
      </c>
      <c r="D10" s="4">
        <v>122</v>
      </c>
      <c r="E10" s="4">
        <v>394</v>
      </c>
      <c r="F10" s="4">
        <v>104</v>
      </c>
      <c r="V10" t="s">
        <v>58</v>
      </c>
      <c r="W10" s="77">
        <v>136</v>
      </c>
      <c r="X10" s="77">
        <v>134</v>
      </c>
      <c r="Y10" s="77">
        <v>128</v>
      </c>
      <c r="Z10" s="77">
        <v>117</v>
      </c>
      <c r="AA10" s="77">
        <v>118</v>
      </c>
      <c r="AB10" s="77">
        <v>120</v>
      </c>
      <c r="AC10" s="77">
        <v>122</v>
      </c>
      <c r="AD10" s="77">
        <v>121</v>
      </c>
      <c r="AE10" s="77">
        <v>121</v>
      </c>
      <c r="AF10" s="77">
        <v>120</v>
      </c>
      <c r="AG10" s="77">
        <v>123</v>
      </c>
      <c r="AH10" s="77">
        <v>120</v>
      </c>
      <c r="AI10" s="79">
        <f t="shared" si="0"/>
        <v>1480</v>
      </c>
      <c r="AJ10" s="78">
        <f>AI10/12</f>
        <v>123.33333333333333</v>
      </c>
    </row>
    <row r="11" spans="2:36">
      <c r="B11" s="3" t="s">
        <v>8</v>
      </c>
      <c r="C11" s="4">
        <v>188</v>
      </c>
      <c r="D11" s="4">
        <v>121</v>
      </c>
      <c r="E11" s="4">
        <v>384</v>
      </c>
      <c r="F11" s="4">
        <v>83</v>
      </c>
      <c r="V11" t="s">
        <v>59</v>
      </c>
      <c r="W11" s="77">
        <v>464</v>
      </c>
      <c r="X11" s="77">
        <v>452</v>
      </c>
      <c r="Y11" s="77">
        <v>430</v>
      </c>
      <c r="Z11" s="77">
        <v>410</v>
      </c>
      <c r="AA11" s="77">
        <v>400</v>
      </c>
      <c r="AB11" s="77">
        <v>393</v>
      </c>
      <c r="AC11" s="77">
        <v>394</v>
      </c>
      <c r="AD11" s="77">
        <v>384</v>
      </c>
      <c r="AE11" s="77">
        <v>388</v>
      </c>
      <c r="AF11" s="77">
        <v>383</v>
      </c>
      <c r="AG11" s="77">
        <v>396</v>
      </c>
      <c r="AH11" s="77">
        <v>388</v>
      </c>
      <c r="AI11" s="79">
        <f t="shared" si="0"/>
        <v>4882</v>
      </c>
      <c r="AJ11" s="78">
        <f t="shared" ref="AJ11:AJ12" si="2">AI11/12</f>
        <v>406.83333333333331</v>
      </c>
    </row>
    <row r="12" spans="2:36">
      <c r="B12" s="3" t="s">
        <v>9</v>
      </c>
      <c r="C12" s="4">
        <v>235</v>
      </c>
      <c r="D12" s="4">
        <v>121</v>
      </c>
      <c r="E12" s="4">
        <v>388</v>
      </c>
      <c r="F12" s="4">
        <v>106</v>
      </c>
      <c r="V12" t="s">
        <v>65</v>
      </c>
      <c r="W12" s="77">
        <v>116</v>
      </c>
      <c r="X12" s="77">
        <v>121</v>
      </c>
      <c r="Y12" s="77">
        <v>130</v>
      </c>
      <c r="Z12" s="83">
        <v>118</v>
      </c>
      <c r="AA12" s="77">
        <v>125</v>
      </c>
      <c r="AB12" s="83">
        <v>109</v>
      </c>
      <c r="AC12" s="77">
        <v>97</v>
      </c>
      <c r="AD12" s="77">
        <v>79</v>
      </c>
      <c r="AE12" s="77">
        <v>91</v>
      </c>
      <c r="AF12" s="77">
        <v>104</v>
      </c>
      <c r="AG12" s="77">
        <v>114</v>
      </c>
      <c r="AH12" s="77">
        <v>111</v>
      </c>
      <c r="AI12" s="85">
        <f t="shared" si="0"/>
        <v>1315</v>
      </c>
      <c r="AJ12" s="78">
        <f t="shared" si="2"/>
        <v>109.58333333333333</v>
      </c>
    </row>
    <row r="13" spans="2:36">
      <c r="B13" s="3" t="s">
        <v>10</v>
      </c>
      <c r="C13" s="4">
        <v>259</v>
      </c>
      <c r="D13" s="4">
        <v>120</v>
      </c>
      <c r="E13" s="4">
        <v>383</v>
      </c>
      <c r="F13" s="4">
        <v>94</v>
      </c>
    </row>
    <row r="14" spans="2:36">
      <c r="B14" s="3" t="s">
        <v>11</v>
      </c>
      <c r="C14" s="4">
        <v>272</v>
      </c>
      <c r="D14" s="4">
        <v>123</v>
      </c>
      <c r="E14" s="4">
        <v>396</v>
      </c>
      <c r="F14" s="4">
        <v>102</v>
      </c>
      <c r="Z14" s="80"/>
    </row>
    <row r="15" spans="2:36">
      <c r="B15" s="3" t="s">
        <v>12</v>
      </c>
      <c r="C15" s="4">
        <v>194</v>
      </c>
      <c r="D15" s="4">
        <v>120</v>
      </c>
      <c r="E15" s="4">
        <v>388</v>
      </c>
      <c r="F15" s="4">
        <v>119</v>
      </c>
    </row>
    <row r="16" spans="2:36">
      <c r="B16" s="3" t="s">
        <v>75</v>
      </c>
      <c r="C16" s="4">
        <f>SUM(C4:C15)</f>
        <v>3237</v>
      </c>
      <c r="D16" s="4">
        <f t="shared" ref="D16:F16" si="3">SUM(D4:D15)</f>
        <v>1480</v>
      </c>
      <c r="E16" s="4">
        <f t="shared" si="3"/>
        <v>4882</v>
      </c>
      <c r="F16" s="4">
        <f t="shared" si="3"/>
        <v>1316.7222222222222</v>
      </c>
    </row>
    <row r="17" spans="2:36" ht="38.25">
      <c r="B17" s="73" t="s">
        <v>105</v>
      </c>
      <c r="C17" s="67">
        <f>SUM(C4:C9)/6</f>
        <v>302.33333333333331</v>
      </c>
      <c r="D17" s="67">
        <f t="shared" ref="D17:F17" si="4">SUM(D4:D9)/6</f>
        <v>125.5</v>
      </c>
      <c r="E17" s="67">
        <f t="shared" si="4"/>
        <v>424.83333333333331</v>
      </c>
      <c r="F17" s="67">
        <f t="shared" si="4"/>
        <v>118.12037037037037</v>
      </c>
    </row>
    <row r="19" spans="2:36">
      <c r="D19" s="6"/>
      <c r="E19" s="6"/>
      <c r="F19" s="6"/>
    </row>
    <row r="20" spans="2:36">
      <c r="D20" s="6"/>
      <c r="E20" s="6"/>
      <c r="F20" s="6"/>
    </row>
    <row r="21" spans="2:36" ht="15.75">
      <c r="B21" s="115">
        <v>2019</v>
      </c>
      <c r="C21" s="116"/>
      <c r="D21" s="116"/>
      <c r="E21" s="116"/>
      <c r="F21" s="117"/>
    </row>
    <row r="22" spans="2:36" ht="81" customHeight="1">
      <c r="B22" s="1" t="s">
        <v>0</v>
      </c>
      <c r="C22" s="2" t="s">
        <v>13</v>
      </c>
      <c r="D22" s="2" t="s">
        <v>58</v>
      </c>
      <c r="E22" s="2" t="s">
        <v>59</v>
      </c>
      <c r="F22" s="2" t="s">
        <v>60</v>
      </c>
      <c r="I22" s="114" t="s">
        <v>97</v>
      </c>
      <c r="J22" s="114"/>
      <c r="K22" s="114"/>
      <c r="L22" s="114"/>
      <c r="M22" s="114"/>
      <c r="N22" s="114"/>
      <c r="O22" s="114"/>
      <c r="P22" s="114"/>
      <c r="Q22" s="114"/>
      <c r="R22" s="114"/>
      <c r="S22" s="114"/>
    </row>
    <row r="23" spans="2:36">
      <c r="B23" s="3" t="s">
        <v>1</v>
      </c>
      <c r="C23" s="4">
        <v>270</v>
      </c>
      <c r="D23" s="4">
        <v>119</v>
      </c>
      <c r="E23" s="4">
        <v>385</v>
      </c>
      <c r="F23" s="4">
        <v>100</v>
      </c>
    </row>
    <row r="24" spans="2:36">
      <c r="B24" s="3" t="s">
        <v>2</v>
      </c>
      <c r="C24" s="4">
        <v>237</v>
      </c>
      <c r="D24" s="4">
        <v>118</v>
      </c>
      <c r="E24" s="66">
        <v>380</v>
      </c>
      <c r="F24" s="66">
        <v>103</v>
      </c>
      <c r="V24">
        <v>2018</v>
      </c>
    </row>
    <row r="25" spans="2:36">
      <c r="B25" s="3" t="s">
        <v>3</v>
      </c>
      <c r="C25" s="4">
        <v>314</v>
      </c>
      <c r="D25" s="4">
        <v>104</v>
      </c>
      <c r="E25" s="4">
        <v>369</v>
      </c>
      <c r="F25" s="4">
        <v>121</v>
      </c>
      <c r="W25" s="74" t="s">
        <v>1</v>
      </c>
      <c r="X25" s="74" t="s">
        <v>2</v>
      </c>
      <c r="Y25" s="74" t="s">
        <v>3</v>
      </c>
      <c r="Z25" s="74" t="s">
        <v>4</v>
      </c>
      <c r="AA25" s="74" t="s">
        <v>5</v>
      </c>
      <c r="AB25" s="74" t="s">
        <v>6</v>
      </c>
      <c r="AC25" s="74" t="s">
        <v>7</v>
      </c>
      <c r="AD25" s="74" t="s">
        <v>8</v>
      </c>
      <c r="AE25" s="74" t="s">
        <v>9</v>
      </c>
      <c r="AF25" s="74" t="s">
        <v>10</v>
      </c>
      <c r="AG25" s="74" t="s">
        <v>11</v>
      </c>
      <c r="AH25" s="74" t="s">
        <v>12</v>
      </c>
      <c r="AI25" s="75" t="s">
        <v>57</v>
      </c>
    </row>
    <row r="26" spans="2:36">
      <c r="B26" s="3" t="s">
        <v>4</v>
      </c>
      <c r="C26" s="4">
        <v>280</v>
      </c>
      <c r="D26" s="4">
        <v>98</v>
      </c>
      <c r="E26" s="4">
        <v>365</v>
      </c>
      <c r="F26" s="66">
        <v>109</v>
      </c>
      <c r="V26" s="6" t="s">
        <v>62</v>
      </c>
      <c r="W26" s="6">
        <v>254</v>
      </c>
      <c r="X26" s="6">
        <v>239</v>
      </c>
      <c r="Y26" s="6">
        <v>314</v>
      </c>
      <c r="Z26" s="6"/>
      <c r="AA26" s="6"/>
      <c r="AB26" s="6"/>
      <c r="AC26" s="6"/>
      <c r="AD26" s="6"/>
      <c r="AE26" s="6"/>
      <c r="AF26" s="6"/>
      <c r="AG26" s="6"/>
      <c r="AH26" s="6"/>
      <c r="AI26" s="76">
        <f t="shared" ref="AI26:AI31" si="5">SUM(W26:AH26)</f>
        <v>807</v>
      </c>
    </row>
    <row r="27" spans="2:36">
      <c r="B27" s="3" t="s">
        <v>5</v>
      </c>
      <c r="C27" s="4">
        <v>354</v>
      </c>
      <c r="D27" s="132" t="s">
        <v>99</v>
      </c>
      <c r="E27" s="132" t="s">
        <v>99</v>
      </c>
      <c r="F27" s="4">
        <v>128</v>
      </c>
      <c r="V27" s="6" t="s">
        <v>61</v>
      </c>
      <c r="W27" s="6">
        <v>27</v>
      </c>
      <c r="X27" s="6">
        <v>27</v>
      </c>
      <c r="Y27" s="6">
        <v>30</v>
      </c>
      <c r="Z27" s="6">
        <v>0</v>
      </c>
      <c r="AA27" s="6">
        <v>31</v>
      </c>
      <c r="AB27" s="6">
        <v>9</v>
      </c>
      <c r="AC27" s="6"/>
      <c r="AD27" s="6"/>
      <c r="AE27" s="6"/>
      <c r="AF27" s="6"/>
      <c r="AG27" s="6"/>
      <c r="AH27" s="6"/>
      <c r="AI27" s="76">
        <f t="shared" si="5"/>
        <v>124</v>
      </c>
      <c r="AJ27" s="113" t="s">
        <v>63</v>
      </c>
    </row>
    <row r="28" spans="2:36">
      <c r="B28" s="3" t="s">
        <v>6</v>
      </c>
      <c r="C28" s="4">
        <v>246</v>
      </c>
      <c r="D28" s="132" t="s">
        <v>99</v>
      </c>
      <c r="E28" s="132" t="s">
        <v>99</v>
      </c>
      <c r="F28" s="66">
        <v>104</v>
      </c>
      <c r="V28" t="s">
        <v>64</v>
      </c>
      <c r="W28" s="77">
        <f>W26+W27</f>
        <v>281</v>
      </c>
      <c r="X28" s="77">
        <f t="shared" ref="X28:AH28" si="6">X26+X27</f>
        <v>266</v>
      </c>
      <c r="Y28" s="77">
        <f t="shared" si="6"/>
        <v>344</v>
      </c>
      <c r="Z28" s="77">
        <f t="shared" si="6"/>
        <v>0</v>
      </c>
      <c r="AA28" s="77">
        <f t="shared" si="6"/>
        <v>31</v>
      </c>
      <c r="AB28" s="77">
        <f t="shared" si="6"/>
        <v>9</v>
      </c>
      <c r="AC28" s="77">
        <f t="shared" si="6"/>
        <v>0</v>
      </c>
      <c r="AD28" s="77">
        <f t="shared" si="6"/>
        <v>0</v>
      </c>
      <c r="AE28" s="77">
        <f t="shared" si="6"/>
        <v>0</v>
      </c>
      <c r="AF28" s="77">
        <f t="shared" si="6"/>
        <v>0</v>
      </c>
      <c r="AG28" s="77">
        <f t="shared" si="6"/>
        <v>0</v>
      </c>
      <c r="AH28" s="77">
        <f t="shared" si="6"/>
        <v>0</v>
      </c>
      <c r="AI28" s="76">
        <f t="shared" si="5"/>
        <v>931</v>
      </c>
      <c r="AJ28" s="113"/>
    </row>
    <row r="29" spans="2:36">
      <c r="B29" s="3" t="s">
        <v>7</v>
      </c>
      <c r="C29" s="4"/>
      <c r="D29" s="4"/>
      <c r="E29" s="4"/>
      <c r="F29" s="4"/>
      <c r="V29" t="s">
        <v>58</v>
      </c>
      <c r="W29" s="77">
        <v>119</v>
      </c>
      <c r="X29" s="77">
        <v>118</v>
      </c>
      <c r="Y29" s="77">
        <v>104</v>
      </c>
      <c r="Z29" s="77">
        <v>98</v>
      </c>
      <c r="AA29" s="77"/>
      <c r="AB29" s="77"/>
      <c r="AC29" s="77"/>
      <c r="AD29" s="77"/>
      <c r="AE29" s="77"/>
      <c r="AF29" s="77"/>
      <c r="AG29" s="77"/>
      <c r="AH29" s="77"/>
      <c r="AI29" s="81">
        <f t="shared" si="5"/>
        <v>439</v>
      </c>
      <c r="AJ29" s="78">
        <f>AI29/12</f>
        <v>36.583333333333336</v>
      </c>
    </row>
    <row r="30" spans="2:36">
      <c r="B30" s="3" t="s">
        <v>8</v>
      </c>
      <c r="C30" s="4"/>
      <c r="D30" s="4"/>
      <c r="E30" s="4"/>
      <c r="F30" s="4"/>
      <c r="V30" t="s">
        <v>59</v>
      </c>
      <c r="W30" s="77">
        <v>385</v>
      </c>
      <c r="X30" s="77">
        <v>380</v>
      </c>
      <c r="Y30" s="77">
        <v>369</v>
      </c>
      <c r="Z30" s="77">
        <v>365</v>
      </c>
      <c r="AA30" s="77"/>
      <c r="AB30" s="77"/>
      <c r="AC30" s="77"/>
      <c r="AD30" s="77"/>
      <c r="AE30" s="77"/>
      <c r="AF30" s="77"/>
      <c r="AG30" s="77"/>
      <c r="AH30" s="77"/>
      <c r="AI30" s="81">
        <f t="shared" si="5"/>
        <v>1499</v>
      </c>
      <c r="AJ30" s="78">
        <f t="shared" ref="AJ30:AJ31" si="7">AI30/12</f>
        <v>124.91666666666667</v>
      </c>
    </row>
    <row r="31" spans="2:36">
      <c r="B31" s="3" t="s">
        <v>9</v>
      </c>
      <c r="C31" s="4"/>
      <c r="D31" s="4"/>
      <c r="E31" s="4"/>
      <c r="F31" s="4"/>
      <c r="V31" t="s">
        <v>65</v>
      </c>
      <c r="W31" s="77">
        <v>100</v>
      </c>
      <c r="X31" s="77">
        <v>103</v>
      </c>
      <c r="Y31" s="77">
        <v>121</v>
      </c>
      <c r="Z31" s="77">
        <v>109</v>
      </c>
      <c r="AA31" s="77">
        <v>128</v>
      </c>
      <c r="AB31" s="83">
        <v>104</v>
      </c>
      <c r="AC31" s="77"/>
      <c r="AD31" s="77"/>
      <c r="AE31" s="77"/>
      <c r="AF31" s="77"/>
      <c r="AG31" s="77"/>
      <c r="AH31" s="77"/>
      <c r="AI31" s="84">
        <f t="shared" si="5"/>
        <v>665</v>
      </c>
      <c r="AJ31" s="78">
        <f t="shared" si="7"/>
        <v>55.416666666666664</v>
      </c>
    </row>
    <row r="32" spans="2:36">
      <c r="B32" s="3" t="s">
        <v>10</v>
      </c>
      <c r="C32" s="4"/>
      <c r="D32" s="4"/>
      <c r="E32" s="4"/>
      <c r="F32" s="4"/>
    </row>
    <row r="33" spans="2:34">
      <c r="B33" s="3" t="s">
        <v>11</v>
      </c>
      <c r="C33" s="4"/>
      <c r="D33" s="4"/>
      <c r="E33" s="4"/>
      <c r="F33" s="4"/>
      <c r="V33" t="s">
        <v>66</v>
      </c>
      <c r="W33" s="65">
        <f>W29*3.2</f>
        <v>380.8</v>
      </c>
      <c r="X33" s="65">
        <f t="shared" ref="X33:Y33" si="8">X29*3.2</f>
        <v>377.6</v>
      </c>
      <c r="Y33" s="65">
        <f t="shared" si="8"/>
        <v>332.8</v>
      </c>
      <c r="Z33" s="65">
        <f t="shared" ref="Z33:AH33" si="9">Z29*3.5</f>
        <v>343</v>
      </c>
      <c r="AA33" s="65">
        <f t="shared" si="9"/>
        <v>0</v>
      </c>
      <c r="AB33" s="65">
        <f t="shared" si="9"/>
        <v>0</v>
      </c>
      <c r="AC33" s="65">
        <f t="shared" si="9"/>
        <v>0</v>
      </c>
      <c r="AD33" s="65">
        <f t="shared" si="9"/>
        <v>0</v>
      </c>
      <c r="AE33" s="65">
        <f t="shared" si="9"/>
        <v>0</v>
      </c>
      <c r="AF33" s="65">
        <f t="shared" si="9"/>
        <v>0</v>
      </c>
      <c r="AG33" s="65">
        <f t="shared" si="9"/>
        <v>0</v>
      </c>
      <c r="AH33" s="65">
        <f t="shared" si="9"/>
        <v>0</v>
      </c>
    </row>
    <row r="34" spans="2:34">
      <c r="B34" s="3" t="s">
        <v>12</v>
      </c>
      <c r="C34" s="4"/>
      <c r="D34" s="4"/>
      <c r="E34" s="4"/>
      <c r="F34" s="4"/>
    </row>
    <row r="35" spans="2:34">
      <c r="B35" s="3" t="s">
        <v>96</v>
      </c>
      <c r="C35" s="4">
        <f t="shared" ref="C35:E35" si="10">SUM(C23:C34)</f>
        <v>1701</v>
      </c>
      <c r="D35" s="4">
        <f t="shared" si="10"/>
        <v>439</v>
      </c>
      <c r="E35" s="4">
        <f t="shared" si="10"/>
        <v>1499</v>
      </c>
      <c r="F35" s="4">
        <f>SUM(F23:F34)</f>
        <v>665</v>
      </c>
    </row>
    <row r="36" spans="2:34" ht="38.25">
      <c r="B36" s="73" t="s">
        <v>104</v>
      </c>
      <c r="C36" s="67">
        <f>SUM(C23:C34)/6</f>
        <v>283.5</v>
      </c>
      <c r="D36" s="67"/>
      <c r="E36" s="67"/>
      <c r="F36" s="67">
        <f t="shared" ref="D36:F36" si="11">SUM(F23:F34)/6</f>
        <v>110.83333333333333</v>
      </c>
    </row>
    <row r="37" spans="2:34" ht="30" customHeight="1">
      <c r="B37" s="99" t="s">
        <v>90</v>
      </c>
      <c r="C37" s="112">
        <f>C36-C17</f>
        <v>-18.833333333333314</v>
      </c>
      <c r="D37" s="112"/>
      <c r="E37" s="112"/>
      <c r="F37" s="112">
        <f t="shared" ref="D37:F37" si="12">F36-F17</f>
        <v>-7.2870370370370381</v>
      </c>
    </row>
    <row r="38" spans="2:34">
      <c r="F38" s="65"/>
    </row>
  </sheetData>
  <mergeCells count="6">
    <mergeCell ref="AJ27:AJ28"/>
    <mergeCell ref="I3:S3"/>
    <mergeCell ref="I22:S22"/>
    <mergeCell ref="B21:F21"/>
    <mergeCell ref="B2:F2"/>
    <mergeCell ref="AJ8:AJ9"/>
  </mergeCells>
  <pageMargins left="0.19685039370078741" right="0.19685039370078741" top="0.78740157480314965" bottom="0.19685039370078741" header="0" footer="0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43"/>
  <sheetViews>
    <sheetView topLeftCell="A25" workbookViewId="0">
      <selection activeCell="B40" sqref="B40"/>
    </sheetView>
  </sheetViews>
  <sheetFormatPr defaultRowHeight="12.75"/>
  <cols>
    <col min="1" max="1" width="1.7109375" style="7" customWidth="1"/>
    <col min="2" max="2" width="9.140625" style="7" customWidth="1"/>
    <col min="3" max="4" width="6.85546875" style="7" bestFit="1" customWidth="1"/>
    <col min="5" max="5" width="6.140625" style="7" customWidth="1"/>
    <col min="6" max="6" width="6.85546875" style="7" bestFit="1" customWidth="1"/>
    <col min="7" max="7" width="3.5703125" style="7" customWidth="1"/>
    <col min="8" max="256" width="9.140625" style="7"/>
    <col min="257" max="257" width="1.7109375" style="7" customWidth="1"/>
    <col min="258" max="258" width="7.85546875" style="7" customWidth="1"/>
    <col min="259" max="262" width="4.5703125" style="7" customWidth="1"/>
    <col min="263" max="263" width="3.140625" style="7" customWidth="1"/>
    <col min="264" max="512" width="9.140625" style="7"/>
    <col min="513" max="513" width="1.7109375" style="7" customWidth="1"/>
    <col min="514" max="514" width="7.85546875" style="7" customWidth="1"/>
    <col min="515" max="518" width="4.5703125" style="7" customWidth="1"/>
    <col min="519" max="519" width="3.140625" style="7" customWidth="1"/>
    <col min="520" max="768" width="9.140625" style="7"/>
    <col min="769" max="769" width="1.7109375" style="7" customWidth="1"/>
    <col min="770" max="770" width="7.85546875" style="7" customWidth="1"/>
    <col min="771" max="774" width="4.5703125" style="7" customWidth="1"/>
    <col min="775" max="775" width="3.140625" style="7" customWidth="1"/>
    <col min="776" max="1024" width="9.140625" style="7"/>
    <col min="1025" max="1025" width="1.7109375" style="7" customWidth="1"/>
    <col min="1026" max="1026" width="7.85546875" style="7" customWidth="1"/>
    <col min="1027" max="1030" width="4.5703125" style="7" customWidth="1"/>
    <col min="1031" max="1031" width="3.140625" style="7" customWidth="1"/>
    <col min="1032" max="1280" width="9.140625" style="7"/>
    <col min="1281" max="1281" width="1.7109375" style="7" customWidth="1"/>
    <col min="1282" max="1282" width="7.85546875" style="7" customWidth="1"/>
    <col min="1283" max="1286" width="4.5703125" style="7" customWidth="1"/>
    <col min="1287" max="1287" width="3.140625" style="7" customWidth="1"/>
    <col min="1288" max="1536" width="9.140625" style="7"/>
    <col min="1537" max="1537" width="1.7109375" style="7" customWidth="1"/>
    <col min="1538" max="1538" width="7.85546875" style="7" customWidth="1"/>
    <col min="1539" max="1542" width="4.5703125" style="7" customWidth="1"/>
    <col min="1543" max="1543" width="3.140625" style="7" customWidth="1"/>
    <col min="1544" max="1792" width="9.140625" style="7"/>
    <col min="1793" max="1793" width="1.7109375" style="7" customWidth="1"/>
    <col min="1794" max="1794" width="7.85546875" style="7" customWidth="1"/>
    <col min="1795" max="1798" width="4.5703125" style="7" customWidth="1"/>
    <col min="1799" max="1799" width="3.140625" style="7" customWidth="1"/>
    <col min="1800" max="2048" width="9.140625" style="7"/>
    <col min="2049" max="2049" width="1.7109375" style="7" customWidth="1"/>
    <col min="2050" max="2050" width="7.85546875" style="7" customWidth="1"/>
    <col min="2051" max="2054" width="4.5703125" style="7" customWidth="1"/>
    <col min="2055" max="2055" width="3.140625" style="7" customWidth="1"/>
    <col min="2056" max="2304" width="9.140625" style="7"/>
    <col min="2305" max="2305" width="1.7109375" style="7" customWidth="1"/>
    <col min="2306" max="2306" width="7.85546875" style="7" customWidth="1"/>
    <col min="2307" max="2310" width="4.5703125" style="7" customWidth="1"/>
    <col min="2311" max="2311" width="3.140625" style="7" customWidth="1"/>
    <col min="2312" max="2560" width="9.140625" style="7"/>
    <col min="2561" max="2561" width="1.7109375" style="7" customWidth="1"/>
    <col min="2562" max="2562" width="7.85546875" style="7" customWidth="1"/>
    <col min="2563" max="2566" width="4.5703125" style="7" customWidth="1"/>
    <col min="2567" max="2567" width="3.140625" style="7" customWidth="1"/>
    <col min="2568" max="2816" width="9.140625" style="7"/>
    <col min="2817" max="2817" width="1.7109375" style="7" customWidth="1"/>
    <col min="2818" max="2818" width="7.85546875" style="7" customWidth="1"/>
    <col min="2819" max="2822" width="4.5703125" style="7" customWidth="1"/>
    <col min="2823" max="2823" width="3.140625" style="7" customWidth="1"/>
    <col min="2824" max="3072" width="9.140625" style="7"/>
    <col min="3073" max="3073" width="1.7109375" style="7" customWidth="1"/>
    <col min="3074" max="3074" width="7.85546875" style="7" customWidth="1"/>
    <col min="3075" max="3078" width="4.5703125" style="7" customWidth="1"/>
    <col min="3079" max="3079" width="3.140625" style="7" customWidth="1"/>
    <col min="3080" max="3328" width="9.140625" style="7"/>
    <col min="3329" max="3329" width="1.7109375" style="7" customWidth="1"/>
    <col min="3330" max="3330" width="7.85546875" style="7" customWidth="1"/>
    <col min="3331" max="3334" width="4.5703125" style="7" customWidth="1"/>
    <col min="3335" max="3335" width="3.140625" style="7" customWidth="1"/>
    <col min="3336" max="3584" width="9.140625" style="7"/>
    <col min="3585" max="3585" width="1.7109375" style="7" customWidth="1"/>
    <col min="3586" max="3586" width="7.85546875" style="7" customWidth="1"/>
    <col min="3587" max="3590" width="4.5703125" style="7" customWidth="1"/>
    <col min="3591" max="3591" width="3.140625" style="7" customWidth="1"/>
    <col min="3592" max="3840" width="9.140625" style="7"/>
    <col min="3841" max="3841" width="1.7109375" style="7" customWidth="1"/>
    <col min="3842" max="3842" width="7.85546875" style="7" customWidth="1"/>
    <col min="3843" max="3846" width="4.5703125" style="7" customWidth="1"/>
    <col min="3847" max="3847" width="3.140625" style="7" customWidth="1"/>
    <col min="3848" max="4096" width="9.140625" style="7"/>
    <col min="4097" max="4097" width="1.7109375" style="7" customWidth="1"/>
    <col min="4098" max="4098" width="7.85546875" style="7" customWidth="1"/>
    <col min="4099" max="4102" width="4.5703125" style="7" customWidth="1"/>
    <col min="4103" max="4103" width="3.140625" style="7" customWidth="1"/>
    <col min="4104" max="4352" width="9.140625" style="7"/>
    <col min="4353" max="4353" width="1.7109375" style="7" customWidth="1"/>
    <col min="4354" max="4354" width="7.85546875" style="7" customWidth="1"/>
    <col min="4355" max="4358" width="4.5703125" style="7" customWidth="1"/>
    <col min="4359" max="4359" width="3.140625" style="7" customWidth="1"/>
    <col min="4360" max="4608" width="9.140625" style="7"/>
    <col min="4609" max="4609" width="1.7109375" style="7" customWidth="1"/>
    <col min="4610" max="4610" width="7.85546875" style="7" customWidth="1"/>
    <col min="4611" max="4614" width="4.5703125" style="7" customWidth="1"/>
    <col min="4615" max="4615" width="3.140625" style="7" customWidth="1"/>
    <col min="4616" max="4864" width="9.140625" style="7"/>
    <col min="4865" max="4865" width="1.7109375" style="7" customWidth="1"/>
    <col min="4866" max="4866" width="7.85546875" style="7" customWidth="1"/>
    <col min="4867" max="4870" width="4.5703125" style="7" customWidth="1"/>
    <col min="4871" max="4871" width="3.140625" style="7" customWidth="1"/>
    <col min="4872" max="5120" width="9.140625" style="7"/>
    <col min="5121" max="5121" width="1.7109375" style="7" customWidth="1"/>
    <col min="5122" max="5122" width="7.85546875" style="7" customWidth="1"/>
    <col min="5123" max="5126" width="4.5703125" style="7" customWidth="1"/>
    <col min="5127" max="5127" width="3.140625" style="7" customWidth="1"/>
    <col min="5128" max="5376" width="9.140625" style="7"/>
    <col min="5377" max="5377" width="1.7109375" style="7" customWidth="1"/>
    <col min="5378" max="5378" width="7.85546875" style="7" customWidth="1"/>
    <col min="5379" max="5382" width="4.5703125" style="7" customWidth="1"/>
    <col min="5383" max="5383" width="3.140625" style="7" customWidth="1"/>
    <col min="5384" max="5632" width="9.140625" style="7"/>
    <col min="5633" max="5633" width="1.7109375" style="7" customWidth="1"/>
    <col min="5634" max="5634" width="7.85546875" style="7" customWidth="1"/>
    <col min="5635" max="5638" width="4.5703125" style="7" customWidth="1"/>
    <col min="5639" max="5639" width="3.140625" style="7" customWidth="1"/>
    <col min="5640" max="5888" width="9.140625" style="7"/>
    <col min="5889" max="5889" width="1.7109375" style="7" customWidth="1"/>
    <col min="5890" max="5890" width="7.85546875" style="7" customWidth="1"/>
    <col min="5891" max="5894" width="4.5703125" style="7" customWidth="1"/>
    <col min="5895" max="5895" width="3.140625" style="7" customWidth="1"/>
    <col min="5896" max="6144" width="9.140625" style="7"/>
    <col min="6145" max="6145" width="1.7109375" style="7" customWidth="1"/>
    <col min="6146" max="6146" width="7.85546875" style="7" customWidth="1"/>
    <col min="6147" max="6150" width="4.5703125" style="7" customWidth="1"/>
    <col min="6151" max="6151" width="3.140625" style="7" customWidth="1"/>
    <col min="6152" max="6400" width="9.140625" style="7"/>
    <col min="6401" max="6401" width="1.7109375" style="7" customWidth="1"/>
    <col min="6402" max="6402" width="7.85546875" style="7" customWidth="1"/>
    <col min="6403" max="6406" width="4.5703125" style="7" customWidth="1"/>
    <col min="6407" max="6407" width="3.140625" style="7" customWidth="1"/>
    <col min="6408" max="6656" width="9.140625" style="7"/>
    <col min="6657" max="6657" width="1.7109375" style="7" customWidth="1"/>
    <col min="6658" max="6658" width="7.85546875" style="7" customWidth="1"/>
    <col min="6659" max="6662" width="4.5703125" style="7" customWidth="1"/>
    <col min="6663" max="6663" width="3.140625" style="7" customWidth="1"/>
    <col min="6664" max="6912" width="9.140625" style="7"/>
    <col min="6913" max="6913" width="1.7109375" style="7" customWidth="1"/>
    <col min="6914" max="6914" width="7.85546875" style="7" customWidth="1"/>
    <col min="6915" max="6918" width="4.5703125" style="7" customWidth="1"/>
    <col min="6919" max="6919" width="3.140625" style="7" customWidth="1"/>
    <col min="6920" max="7168" width="9.140625" style="7"/>
    <col min="7169" max="7169" width="1.7109375" style="7" customWidth="1"/>
    <col min="7170" max="7170" width="7.85546875" style="7" customWidth="1"/>
    <col min="7171" max="7174" width="4.5703125" style="7" customWidth="1"/>
    <col min="7175" max="7175" width="3.140625" style="7" customWidth="1"/>
    <col min="7176" max="7424" width="9.140625" style="7"/>
    <col min="7425" max="7425" width="1.7109375" style="7" customWidth="1"/>
    <col min="7426" max="7426" width="7.85546875" style="7" customWidth="1"/>
    <col min="7427" max="7430" width="4.5703125" style="7" customWidth="1"/>
    <col min="7431" max="7431" width="3.140625" style="7" customWidth="1"/>
    <col min="7432" max="7680" width="9.140625" style="7"/>
    <col min="7681" max="7681" width="1.7109375" style="7" customWidth="1"/>
    <col min="7682" max="7682" width="7.85546875" style="7" customWidth="1"/>
    <col min="7683" max="7686" width="4.5703125" style="7" customWidth="1"/>
    <col min="7687" max="7687" width="3.140625" style="7" customWidth="1"/>
    <col min="7688" max="7936" width="9.140625" style="7"/>
    <col min="7937" max="7937" width="1.7109375" style="7" customWidth="1"/>
    <col min="7938" max="7938" width="7.85546875" style="7" customWidth="1"/>
    <col min="7939" max="7942" width="4.5703125" style="7" customWidth="1"/>
    <col min="7943" max="7943" width="3.140625" style="7" customWidth="1"/>
    <col min="7944" max="8192" width="9.140625" style="7"/>
    <col min="8193" max="8193" width="1.7109375" style="7" customWidth="1"/>
    <col min="8194" max="8194" width="7.85546875" style="7" customWidth="1"/>
    <col min="8195" max="8198" width="4.5703125" style="7" customWidth="1"/>
    <col min="8199" max="8199" width="3.140625" style="7" customWidth="1"/>
    <col min="8200" max="8448" width="9.140625" style="7"/>
    <col min="8449" max="8449" width="1.7109375" style="7" customWidth="1"/>
    <col min="8450" max="8450" width="7.85546875" style="7" customWidth="1"/>
    <col min="8451" max="8454" width="4.5703125" style="7" customWidth="1"/>
    <col min="8455" max="8455" width="3.140625" style="7" customWidth="1"/>
    <col min="8456" max="8704" width="9.140625" style="7"/>
    <col min="8705" max="8705" width="1.7109375" style="7" customWidth="1"/>
    <col min="8706" max="8706" width="7.85546875" style="7" customWidth="1"/>
    <col min="8707" max="8710" width="4.5703125" style="7" customWidth="1"/>
    <col min="8711" max="8711" width="3.140625" style="7" customWidth="1"/>
    <col min="8712" max="8960" width="9.140625" style="7"/>
    <col min="8961" max="8961" width="1.7109375" style="7" customWidth="1"/>
    <col min="8962" max="8962" width="7.85546875" style="7" customWidth="1"/>
    <col min="8963" max="8966" width="4.5703125" style="7" customWidth="1"/>
    <col min="8967" max="8967" width="3.140625" style="7" customWidth="1"/>
    <col min="8968" max="9216" width="9.140625" style="7"/>
    <col min="9217" max="9217" width="1.7109375" style="7" customWidth="1"/>
    <col min="9218" max="9218" width="7.85546875" style="7" customWidth="1"/>
    <col min="9219" max="9222" width="4.5703125" style="7" customWidth="1"/>
    <col min="9223" max="9223" width="3.140625" style="7" customWidth="1"/>
    <col min="9224" max="9472" width="9.140625" style="7"/>
    <col min="9473" max="9473" width="1.7109375" style="7" customWidth="1"/>
    <col min="9474" max="9474" width="7.85546875" style="7" customWidth="1"/>
    <col min="9475" max="9478" width="4.5703125" style="7" customWidth="1"/>
    <col min="9479" max="9479" width="3.140625" style="7" customWidth="1"/>
    <col min="9480" max="9728" width="9.140625" style="7"/>
    <col min="9729" max="9729" width="1.7109375" style="7" customWidth="1"/>
    <col min="9730" max="9730" width="7.85546875" style="7" customWidth="1"/>
    <col min="9731" max="9734" width="4.5703125" style="7" customWidth="1"/>
    <col min="9735" max="9735" width="3.140625" style="7" customWidth="1"/>
    <col min="9736" max="9984" width="9.140625" style="7"/>
    <col min="9985" max="9985" width="1.7109375" style="7" customWidth="1"/>
    <col min="9986" max="9986" width="7.85546875" style="7" customWidth="1"/>
    <col min="9987" max="9990" width="4.5703125" style="7" customWidth="1"/>
    <col min="9991" max="9991" width="3.140625" style="7" customWidth="1"/>
    <col min="9992" max="10240" width="9.140625" style="7"/>
    <col min="10241" max="10241" width="1.7109375" style="7" customWidth="1"/>
    <col min="10242" max="10242" width="7.85546875" style="7" customWidth="1"/>
    <col min="10243" max="10246" width="4.5703125" style="7" customWidth="1"/>
    <col min="10247" max="10247" width="3.140625" style="7" customWidth="1"/>
    <col min="10248" max="10496" width="9.140625" style="7"/>
    <col min="10497" max="10497" width="1.7109375" style="7" customWidth="1"/>
    <col min="10498" max="10498" width="7.85546875" style="7" customWidth="1"/>
    <col min="10499" max="10502" width="4.5703125" style="7" customWidth="1"/>
    <col min="10503" max="10503" width="3.140625" style="7" customWidth="1"/>
    <col min="10504" max="10752" width="9.140625" style="7"/>
    <col min="10753" max="10753" width="1.7109375" style="7" customWidth="1"/>
    <col min="10754" max="10754" width="7.85546875" style="7" customWidth="1"/>
    <col min="10755" max="10758" width="4.5703125" style="7" customWidth="1"/>
    <col min="10759" max="10759" width="3.140625" style="7" customWidth="1"/>
    <col min="10760" max="11008" width="9.140625" style="7"/>
    <col min="11009" max="11009" width="1.7109375" style="7" customWidth="1"/>
    <col min="11010" max="11010" width="7.85546875" style="7" customWidth="1"/>
    <col min="11011" max="11014" width="4.5703125" style="7" customWidth="1"/>
    <col min="11015" max="11015" width="3.140625" style="7" customWidth="1"/>
    <col min="11016" max="11264" width="9.140625" style="7"/>
    <col min="11265" max="11265" width="1.7109375" style="7" customWidth="1"/>
    <col min="11266" max="11266" width="7.85546875" style="7" customWidth="1"/>
    <col min="11267" max="11270" width="4.5703125" style="7" customWidth="1"/>
    <col min="11271" max="11271" width="3.140625" style="7" customWidth="1"/>
    <col min="11272" max="11520" width="9.140625" style="7"/>
    <col min="11521" max="11521" width="1.7109375" style="7" customWidth="1"/>
    <col min="11522" max="11522" width="7.85546875" style="7" customWidth="1"/>
    <col min="11523" max="11526" width="4.5703125" style="7" customWidth="1"/>
    <col min="11527" max="11527" width="3.140625" style="7" customWidth="1"/>
    <col min="11528" max="11776" width="9.140625" style="7"/>
    <col min="11777" max="11777" width="1.7109375" style="7" customWidth="1"/>
    <col min="11778" max="11778" width="7.85546875" style="7" customWidth="1"/>
    <col min="11779" max="11782" width="4.5703125" style="7" customWidth="1"/>
    <col min="11783" max="11783" width="3.140625" style="7" customWidth="1"/>
    <col min="11784" max="12032" width="9.140625" style="7"/>
    <col min="12033" max="12033" width="1.7109375" style="7" customWidth="1"/>
    <col min="12034" max="12034" width="7.85546875" style="7" customWidth="1"/>
    <col min="12035" max="12038" width="4.5703125" style="7" customWidth="1"/>
    <col min="12039" max="12039" width="3.140625" style="7" customWidth="1"/>
    <col min="12040" max="12288" width="9.140625" style="7"/>
    <col min="12289" max="12289" width="1.7109375" style="7" customWidth="1"/>
    <col min="12290" max="12290" width="7.85546875" style="7" customWidth="1"/>
    <col min="12291" max="12294" width="4.5703125" style="7" customWidth="1"/>
    <col min="12295" max="12295" width="3.140625" style="7" customWidth="1"/>
    <col min="12296" max="12544" width="9.140625" style="7"/>
    <col min="12545" max="12545" width="1.7109375" style="7" customWidth="1"/>
    <col min="12546" max="12546" width="7.85546875" style="7" customWidth="1"/>
    <col min="12547" max="12550" width="4.5703125" style="7" customWidth="1"/>
    <col min="12551" max="12551" width="3.140625" style="7" customWidth="1"/>
    <col min="12552" max="12800" width="9.140625" style="7"/>
    <col min="12801" max="12801" width="1.7109375" style="7" customWidth="1"/>
    <col min="12802" max="12802" width="7.85546875" style="7" customWidth="1"/>
    <col min="12803" max="12806" width="4.5703125" style="7" customWidth="1"/>
    <col min="12807" max="12807" width="3.140625" style="7" customWidth="1"/>
    <col min="12808" max="13056" width="9.140625" style="7"/>
    <col min="13057" max="13057" width="1.7109375" style="7" customWidth="1"/>
    <col min="13058" max="13058" width="7.85546875" style="7" customWidth="1"/>
    <col min="13059" max="13062" width="4.5703125" style="7" customWidth="1"/>
    <col min="13063" max="13063" width="3.140625" style="7" customWidth="1"/>
    <col min="13064" max="13312" width="9.140625" style="7"/>
    <col min="13313" max="13313" width="1.7109375" style="7" customWidth="1"/>
    <col min="13314" max="13314" width="7.85546875" style="7" customWidth="1"/>
    <col min="13315" max="13318" width="4.5703125" style="7" customWidth="1"/>
    <col min="13319" max="13319" width="3.140625" style="7" customWidth="1"/>
    <col min="13320" max="13568" width="9.140625" style="7"/>
    <col min="13569" max="13569" width="1.7109375" style="7" customWidth="1"/>
    <col min="13570" max="13570" width="7.85546875" style="7" customWidth="1"/>
    <col min="13571" max="13574" width="4.5703125" style="7" customWidth="1"/>
    <col min="13575" max="13575" width="3.140625" style="7" customWidth="1"/>
    <col min="13576" max="13824" width="9.140625" style="7"/>
    <col min="13825" max="13825" width="1.7109375" style="7" customWidth="1"/>
    <col min="13826" max="13826" width="7.85546875" style="7" customWidth="1"/>
    <col min="13827" max="13830" width="4.5703125" style="7" customWidth="1"/>
    <col min="13831" max="13831" width="3.140625" style="7" customWidth="1"/>
    <col min="13832" max="14080" width="9.140625" style="7"/>
    <col min="14081" max="14081" width="1.7109375" style="7" customWidth="1"/>
    <col min="14082" max="14082" width="7.85546875" style="7" customWidth="1"/>
    <col min="14083" max="14086" width="4.5703125" style="7" customWidth="1"/>
    <col min="14087" max="14087" width="3.140625" style="7" customWidth="1"/>
    <col min="14088" max="14336" width="9.140625" style="7"/>
    <col min="14337" max="14337" width="1.7109375" style="7" customWidth="1"/>
    <col min="14338" max="14338" width="7.85546875" style="7" customWidth="1"/>
    <col min="14339" max="14342" width="4.5703125" style="7" customWidth="1"/>
    <col min="14343" max="14343" width="3.140625" style="7" customWidth="1"/>
    <col min="14344" max="14592" width="9.140625" style="7"/>
    <col min="14593" max="14593" width="1.7109375" style="7" customWidth="1"/>
    <col min="14594" max="14594" width="7.85546875" style="7" customWidth="1"/>
    <col min="14595" max="14598" width="4.5703125" style="7" customWidth="1"/>
    <col min="14599" max="14599" width="3.140625" style="7" customWidth="1"/>
    <col min="14600" max="14848" width="9.140625" style="7"/>
    <col min="14849" max="14849" width="1.7109375" style="7" customWidth="1"/>
    <col min="14850" max="14850" width="7.85546875" style="7" customWidth="1"/>
    <col min="14851" max="14854" width="4.5703125" style="7" customWidth="1"/>
    <col min="14855" max="14855" width="3.140625" style="7" customWidth="1"/>
    <col min="14856" max="15104" width="9.140625" style="7"/>
    <col min="15105" max="15105" width="1.7109375" style="7" customWidth="1"/>
    <col min="15106" max="15106" width="7.85546875" style="7" customWidth="1"/>
    <col min="15107" max="15110" width="4.5703125" style="7" customWidth="1"/>
    <col min="15111" max="15111" width="3.140625" style="7" customWidth="1"/>
    <col min="15112" max="15360" width="9.140625" style="7"/>
    <col min="15361" max="15361" width="1.7109375" style="7" customWidth="1"/>
    <col min="15362" max="15362" width="7.85546875" style="7" customWidth="1"/>
    <col min="15363" max="15366" width="4.5703125" style="7" customWidth="1"/>
    <col min="15367" max="15367" width="3.140625" style="7" customWidth="1"/>
    <col min="15368" max="15616" width="9.140625" style="7"/>
    <col min="15617" max="15617" width="1.7109375" style="7" customWidth="1"/>
    <col min="15618" max="15618" width="7.85546875" style="7" customWidth="1"/>
    <col min="15619" max="15622" width="4.5703125" style="7" customWidth="1"/>
    <col min="15623" max="15623" width="3.140625" style="7" customWidth="1"/>
    <col min="15624" max="15872" width="9.140625" style="7"/>
    <col min="15873" max="15873" width="1.7109375" style="7" customWidth="1"/>
    <col min="15874" max="15874" width="7.85546875" style="7" customWidth="1"/>
    <col min="15875" max="15878" width="4.5703125" style="7" customWidth="1"/>
    <col min="15879" max="15879" width="3.140625" style="7" customWidth="1"/>
    <col min="15880" max="16128" width="9.140625" style="7"/>
    <col min="16129" max="16129" width="1.7109375" style="7" customWidth="1"/>
    <col min="16130" max="16130" width="7.85546875" style="7" customWidth="1"/>
    <col min="16131" max="16134" width="4.5703125" style="7" customWidth="1"/>
    <col min="16135" max="16135" width="3.140625" style="7" customWidth="1"/>
    <col min="16136" max="16384" width="9.140625" style="7"/>
  </cols>
  <sheetData>
    <row r="2" spans="2:11" ht="35.1" customHeight="1">
      <c r="F2" s="118" t="s">
        <v>67</v>
      </c>
      <c r="G2" s="118"/>
      <c r="H2" s="118"/>
      <c r="I2" s="118"/>
      <c r="J2" s="118"/>
      <c r="K2" s="118"/>
    </row>
    <row r="4" spans="2:11" ht="15">
      <c r="B4" s="119" t="s">
        <v>78</v>
      </c>
      <c r="C4" s="120"/>
      <c r="D4" s="120"/>
      <c r="E4" s="120"/>
      <c r="F4" s="121"/>
    </row>
    <row r="5" spans="2:11" ht="87">
      <c r="B5" s="8" t="s">
        <v>0</v>
      </c>
      <c r="C5" s="9" t="s">
        <v>68</v>
      </c>
      <c r="D5" s="10" t="s">
        <v>69</v>
      </c>
      <c r="E5" s="11" t="s">
        <v>70</v>
      </c>
      <c r="F5" s="12" t="s">
        <v>71</v>
      </c>
    </row>
    <row r="6" spans="2:11">
      <c r="B6" s="13" t="s">
        <v>1</v>
      </c>
      <c r="C6" s="14">
        <v>1373.72</v>
      </c>
      <c r="D6" s="15">
        <v>1334.58</v>
      </c>
      <c r="E6" s="16">
        <v>403.16000000000008</v>
      </c>
      <c r="F6" s="17">
        <f>SUM(C6:E6)</f>
        <v>3111.46</v>
      </c>
    </row>
    <row r="7" spans="2:11">
      <c r="B7" s="13" t="s">
        <v>2</v>
      </c>
      <c r="C7" s="14">
        <v>2059.6</v>
      </c>
      <c r="D7" s="15">
        <v>929.1</v>
      </c>
      <c r="E7" s="16">
        <v>576.78999999999985</v>
      </c>
      <c r="F7" s="17">
        <f>SUM(C7:E7)</f>
        <v>3565.49</v>
      </c>
    </row>
    <row r="8" spans="2:11">
      <c r="B8" s="13" t="s">
        <v>3</v>
      </c>
      <c r="C8" s="14">
        <v>1367.8</v>
      </c>
      <c r="D8" s="15">
        <v>757.59999999999991</v>
      </c>
      <c r="E8" s="16">
        <v>311.91999999999996</v>
      </c>
      <c r="F8" s="17">
        <f t="shared" ref="F8:F17" si="0">SUM(C8:E8)</f>
        <v>2437.3199999999997</v>
      </c>
    </row>
    <row r="9" spans="2:11">
      <c r="B9" s="13" t="s">
        <v>4</v>
      </c>
      <c r="C9" s="14">
        <v>2179.6</v>
      </c>
      <c r="D9" s="15">
        <v>1135.92</v>
      </c>
      <c r="E9" s="16">
        <v>970.44499999999994</v>
      </c>
      <c r="F9" s="17">
        <f t="shared" si="0"/>
        <v>4285.9650000000001</v>
      </c>
    </row>
    <row r="10" spans="2:11">
      <c r="B10" s="13" t="s">
        <v>5</v>
      </c>
      <c r="C10" s="14">
        <v>1457.7</v>
      </c>
      <c r="D10" s="15">
        <v>1358.87</v>
      </c>
      <c r="E10" s="16">
        <v>357.07000000000005</v>
      </c>
      <c r="F10" s="17">
        <f t="shared" si="0"/>
        <v>3173.64</v>
      </c>
    </row>
    <row r="11" spans="2:11">
      <c r="B11" s="13" t="s">
        <v>6</v>
      </c>
      <c r="C11" s="14">
        <v>1322.4</v>
      </c>
      <c r="D11" s="15">
        <v>1192.5899999999999</v>
      </c>
      <c r="E11" s="16">
        <v>538.55500000000006</v>
      </c>
      <c r="F11" s="17">
        <f t="shared" si="0"/>
        <v>3053.5450000000001</v>
      </c>
    </row>
    <row r="12" spans="2:11">
      <c r="B12" s="13" t="s">
        <v>7</v>
      </c>
      <c r="C12" s="14">
        <v>1322.4</v>
      </c>
      <c r="D12" s="15">
        <v>1192.5899999999999</v>
      </c>
      <c r="E12" s="16">
        <v>538.55500000000006</v>
      </c>
      <c r="F12" s="17">
        <f t="shared" si="0"/>
        <v>3053.5450000000001</v>
      </c>
    </row>
    <row r="13" spans="2:11">
      <c r="B13" s="13" t="s">
        <v>8</v>
      </c>
      <c r="C13" s="14">
        <v>888.5</v>
      </c>
      <c r="D13" s="15">
        <v>563.37</v>
      </c>
      <c r="E13" s="16">
        <v>102.205</v>
      </c>
      <c r="F13" s="17">
        <f t="shared" si="0"/>
        <v>1554.0749999999998</v>
      </c>
    </row>
    <row r="14" spans="2:11">
      <c r="B14" s="13" t="s">
        <v>9</v>
      </c>
      <c r="C14" s="14">
        <v>1455.8</v>
      </c>
      <c r="D14" s="15">
        <v>1054.3600000000001</v>
      </c>
      <c r="E14" s="16">
        <v>146.07999999999998</v>
      </c>
      <c r="F14" s="17">
        <f t="shared" si="0"/>
        <v>2656.24</v>
      </c>
    </row>
    <row r="15" spans="2:11">
      <c r="B15" s="13" t="s">
        <v>10</v>
      </c>
      <c r="C15" s="14">
        <v>2360.2799999999997</v>
      </c>
      <c r="D15" s="15">
        <v>1712.818</v>
      </c>
      <c r="E15" s="16">
        <v>992.8</v>
      </c>
      <c r="F15" s="17">
        <f t="shared" si="0"/>
        <v>5065.8980000000001</v>
      </c>
    </row>
    <row r="16" spans="2:11">
      <c r="B16" s="13" t="s">
        <v>11</v>
      </c>
      <c r="C16" s="14">
        <v>1344</v>
      </c>
      <c r="D16" s="15">
        <v>1020.19</v>
      </c>
      <c r="E16" s="16">
        <v>69.974999999999994</v>
      </c>
      <c r="F16" s="17">
        <f t="shared" si="0"/>
        <v>2434.165</v>
      </c>
    </row>
    <row r="17" spans="2:11">
      <c r="B17" s="13" t="s">
        <v>12</v>
      </c>
      <c r="C17" s="14">
        <v>863.8</v>
      </c>
      <c r="D17" s="15">
        <v>2984.39</v>
      </c>
      <c r="E17" s="16">
        <v>1064.7449999999999</v>
      </c>
      <c r="F17" s="17">
        <f t="shared" si="0"/>
        <v>4912.9349999999995</v>
      </c>
    </row>
    <row r="18" spans="2:11" ht="33" customHeight="1">
      <c r="B18" s="69" t="s">
        <v>101</v>
      </c>
      <c r="C18" s="86">
        <f>SUM(C6:C17)</f>
        <v>17995.599999999999</v>
      </c>
      <c r="D18" s="86">
        <f t="shared" ref="D18:F18" si="1">SUM(D6:D17)</f>
        <v>15236.378000000001</v>
      </c>
      <c r="E18" s="86">
        <f t="shared" si="1"/>
        <v>6072.3</v>
      </c>
      <c r="F18" s="86">
        <f t="shared" si="1"/>
        <v>39304.277999999998</v>
      </c>
    </row>
    <row r="19" spans="2:11" ht="40.5" customHeight="1">
      <c r="B19" s="88" t="s">
        <v>100</v>
      </c>
      <c r="C19" s="89">
        <f>SUM(C6:C11)</f>
        <v>9760.82</v>
      </c>
      <c r="D19" s="89">
        <f t="shared" ref="D19:F19" si="2">SUM(D6:D11)</f>
        <v>6708.66</v>
      </c>
      <c r="E19" s="89">
        <f t="shared" si="2"/>
        <v>3157.9399999999996</v>
      </c>
      <c r="F19" s="89">
        <f t="shared" si="2"/>
        <v>19627.419999999998</v>
      </c>
    </row>
    <row r="22" spans="2:11" ht="35.1" customHeight="1">
      <c r="F22" s="118" t="s">
        <v>89</v>
      </c>
      <c r="G22" s="118"/>
      <c r="H22" s="118"/>
      <c r="I22" s="118"/>
      <c r="J22" s="118"/>
      <c r="K22" s="118"/>
    </row>
    <row r="24" spans="2:11" ht="15">
      <c r="B24" s="122" t="s">
        <v>83</v>
      </c>
      <c r="C24" s="123"/>
      <c r="D24" s="123"/>
      <c r="E24" s="123"/>
      <c r="F24" s="124"/>
    </row>
    <row r="25" spans="2:11" ht="87">
      <c r="B25" s="8" t="s">
        <v>0</v>
      </c>
      <c r="C25" s="9" t="s">
        <v>79</v>
      </c>
      <c r="D25" s="10" t="s">
        <v>80</v>
      </c>
      <c r="E25" s="11" t="s">
        <v>81</v>
      </c>
      <c r="F25" s="12" t="s">
        <v>82</v>
      </c>
    </row>
    <row r="26" spans="2:11">
      <c r="B26" s="13" t="s">
        <v>1</v>
      </c>
      <c r="C26" s="14">
        <v>1717.68</v>
      </c>
      <c r="D26" s="15">
        <v>1400.8810000000001</v>
      </c>
      <c r="E26" s="16">
        <v>576.45500000000004</v>
      </c>
      <c r="F26" s="17">
        <f>SUM(C26:E26)</f>
        <v>3695.0160000000001</v>
      </c>
    </row>
    <row r="27" spans="2:11">
      <c r="B27" s="13" t="s">
        <v>2</v>
      </c>
      <c r="C27" s="14">
        <v>1715.36</v>
      </c>
      <c r="D27" s="15">
        <v>1559.05</v>
      </c>
      <c r="E27" s="16">
        <v>376.23499999999996</v>
      </c>
      <c r="F27" s="17">
        <f>SUM(C27:E27)</f>
        <v>3650.645</v>
      </c>
    </row>
    <row r="28" spans="2:11">
      <c r="B28" s="13" t="s">
        <v>3</v>
      </c>
      <c r="C28" s="14">
        <v>1643.12</v>
      </c>
      <c r="D28" s="15">
        <v>1745.7</v>
      </c>
      <c r="E28" s="16">
        <v>435.71000000000004</v>
      </c>
      <c r="F28" s="17">
        <f t="shared" ref="F28:F31" si="3">SUM(C28:E28)</f>
        <v>3824.5299999999997</v>
      </c>
    </row>
    <row r="29" spans="2:11">
      <c r="B29" s="13" t="s">
        <v>4</v>
      </c>
      <c r="C29" s="14">
        <v>1250.07</v>
      </c>
      <c r="D29" s="15">
        <v>1508.3999999999999</v>
      </c>
      <c r="E29" s="16">
        <v>277.70859999999999</v>
      </c>
      <c r="F29" s="17">
        <f t="shared" si="3"/>
        <v>3036.1785999999997</v>
      </c>
    </row>
    <row r="30" spans="2:11">
      <c r="B30" s="13" t="s">
        <v>5</v>
      </c>
      <c r="C30" s="14">
        <v>1423.3000000000002</v>
      </c>
      <c r="D30" s="15">
        <v>1916.46</v>
      </c>
      <c r="E30" s="16">
        <v>1315.8400000000001</v>
      </c>
      <c r="F30" s="17">
        <f t="shared" si="3"/>
        <v>4655.6000000000004</v>
      </c>
    </row>
    <row r="31" spans="2:11">
      <c r="B31" s="13" t="s">
        <v>6</v>
      </c>
      <c r="C31" s="14">
        <v>766.32</v>
      </c>
      <c r="D31" s="15">
        <v>1834.8309999999999</v>
      </c>
      <c r="E31" s="16">
        <v>122.41</v>
      </c>
      <c r="F31" s="17">
        <f t="shared" si="3"/>
        <v>2723.5609999999997</v>
      </c>
    </row>
    <row r="32" spans="2:11">
      <c r="B32" s="13" t="s">
        <v>7</v>
      </c>
      <c r="C32" s="14"/>
      <c r="D32" s="15"/>
      <c r="E32" s="16"/>
      <c r="F32" s="17"/>
    </row>
    <row r="33" spans="2:6">
      <c r="B33" s="13" t="s">
        <v>8</v>
      </c>
      <c r="C33" s="14"/>
      <c r="D33" s="15"/>
      <c r="E33" s="16"/>
      <c r="F33" s="17"/>
    </row>
    <row r="34" spans="2:6">
      <c r="B34" s="13" t="s">
        <v>9</v>
      </c>
      <c r="C34" s="14"/>
      <c r="D34" s="15"/>
      <c r="E34" s="16"/>
      <c r="F34" s="17"/>
    </row>
    <row r="35" spans="2:6">
      <c r="B35" s="13" t="s">
        <v>10</v>
      </c>
      <c r="C35" s="14"/>
      <c r="D35" s="15"/>
      <c r="E35" s="16"/>
      <c r="F35" s="17"/>
    </row>
    <row r="36" spans="2:6">
      <c r="B36" s="13" t="s">
        <v>11</v>
      </c>
      <c r="C36" s="14"/>
      <c r="D36" s="15"/>
      <c r="E36" s="16"/>
      <c r="F36" s="17"/>
    </row>
    <row r="37" spans="2:6">
      <c r="B37" s="13" t="s">
        <v>12</v>
      </c>
      <c r="C37" s="14"/>
      <c r="D37" s="15"/>
      <c r="E37" s="16"/>
      <c r="F37" s="17"/>
    </row>
    <row r="38" spans="2:6" ht="32.25" customHeight="1">
      <c r="B38" s="69" t="s">
        <v>84</v>
      </c>
      <c r="C38" s="86">
        <f>SUM(C26:C37)</f>
        <v>8515.85</v>
      </c>
      <c r="D38" s="86">
        <f t="shared" ref="D38:F38" si="4">SUM(D26:D37)</f>
        <v>9965.3220000000001</v>
      </c>
      <c r="E38" s="86">
        <f t="shared" si="4"/>
        <v>3104.3586</v>
      </c>
      <c r="F38" s="86">
        <f t="shared" si="4"/>
        <v>21585.530599999998</v>
      </c>
    </row>
    <row r="39" spans="2:6" ht="45" customHeight="1">
      <c r="B39" s="69" t="s">
        <v>106</v>
      </c>
      <c r="C39" s="87">
        <f>C38-C19</f>
        <v>-1244.9699999999993</v>
      </c>
      <c r="D39" s="87">
        <f t="shared" ref="D39:F39" si="5">D38-D19</f>
        <v>3256.6620000000003</v>
      </c>
      <c r="E39" s="87">
        <f t="shared" si="5"/>
        <v>-53.581399999999576</v>
      </c>
      <c r="F39" s="87">
        <f t="shared" si="5"/>
        <v>1958.1106</v>
      </c>
    </row>
    <row r="43" spans="2:6">
      <c r="C43" s="18"/>
    </row>
  </sheetData>
  <mergeCells count="4">
    <mergeCell ref="F2:K2"/>
    <mergeCell ref="B4:F4"/>
    <mergeCell ref="B24:F24"/>
    <mergeCell ref="F22:K22"/>
  </mergeCells>
  <printOptions horizontalCentered="1" verticalCentered="1"/>
  <pageMargins left="0.19685039370078741" right="0.19685039370078741" top="0.19685039370078741" bottom="0.19685039370078741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38"/>
  <sheetViews>
    <sheetView topLeftCell="A22" workbookViewId="0">
      <selection activeCell="D37" sqref="D37"/>
    </sheetView>
  </sheetViews>
  <sheetFormatPr defaultRowHeight="15"/>
  <cols>
    <col min="1" max="1" width="2.5703125" customWidth="1"/>
    <col min="2" max="2" width="12.85546875" customWidth="1"/>
    <col min="3" max="3" width="6.28515625" customWidth="1"/>
    <col min="4" max="4" width="5.85546875" customWidth="1"/>
    <col min="5" max="15" width="4.7109375" customWidth="1"/>
    <col min="17" max="17" width="2.5703125" customWidth="1"/>
  </cols>
  <sheetData>
    <row r="1" spans="2:15" ht="11.25" customHeight="1"/>
    <row r="3" spans="2:15" ht="35.1" customHeight="1">
      <c r="B3" s="125">
        <v>2018</v>
      </c>
      <c r="C3" s="126"/>
      <c r="H3" s="127" t="s">
        <v>72</v>
      </c>
      <c r="I3" s="127"/>
      <c r="J3" s="127"/>
      <c r="K3" s="127"/>
      <c r="L3" s="127"/>
      <c r="M3" s="127"/>
      <c r="N3" s="127"/>
    </row>
    <row r="4" spans="2:15" ht="75.75">
      <c r="B4" s="1" t="s">
        <v>0</v>
      </c>
      <c r="C4" s="2" t="s">
        <v>13</v>
      </c>
    </row>
    <row r="5" spans="2:15">
      <c r="B5" s="3" t="s">
        <v>1</v>
      </c>
      <c r="C5" s="4">
        <v>284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>
      <c r="B6" s="3" t="s">
        <v>2</v>
      </c>
      <c r="C6" s="4">
        <v>290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2:15">
      <c r="B7" s="3" t="s">
        <v>3</v>
      </c>
      <c r="C7" s="4">
        <v>339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2:15">
      <c r="B8" s="3" t="s">
        <v>4</v>
      </c>
      <c r="C8" s="4">
        <v>283</v>
      </c>
    </row>
    <row r="9" spans="2:15">
      <c r="B9" s="3" t="s">
        <v>5</v>
      </c>
      <c r="C9" s="4">
        <v>304</v>
      </c>
    </row>
    <row r="10" spans="2:15">
      <c r="B10" s="3" t="s">
        <v>6</v>
      </c>
      <c r="C10" s="4">
        <v>314</v>
      </c>
      <c r="D10" s="6"/>
    </row>
    <row r="11" spans="2:15">
      <c r="B11" s="3" t="s">
        <v>7</v>
      </c>
      <c r="C11" s="4">
        <v>275</v>
      </c>
      <c r="D11" s="6"/>
    </row>
    <row r="12" spans="2:15">
      <c r="B12" s="3" t="s">
        <v>8</v>
      </c>
      <c r="C12" s="4">
        <v>188</v>
      </c>
    </row>
    <row r="13" spans="2:15">
      <c r="B13" s="3" t="s">
        <v>9</v>
      </c>
      <c r="C13" s="4">
        <v>235</v>
      </c>
    </row>
    <row r="14" spans="2:15">
      <c r="B14" s="3" t="s">
        <v>10</v>
      </c>
      <c r="C14" s="4">
        <v>259</v>
      </c>
      <c r="D14" s="68"/>
    </row>
    <row r="15" spans="2:15">
      <c r="B15" s="3" t="s">
        <v>11</v>
      </c>
      <c r="C15" s="4">
        <v>272</v>
      </c>
      <c r="D15" s="6"/>
    </row>
    <row r="16" spans="2:15">
      <c r="B16" s="3" t="s">
        <v>12</v>
      </c>
      <c r="C16" s="4">
        <v>194</v>
      </c>
      <c r="D16" s="6"/>
    </row>
    <row r="17" spans="2:14">
      <c r="B17" s="3" t="s">
        <v>87</v>
      </c>
      <c r="C17" s="91">
        <f>SUM(C5:C16)</f>
        <v>3237</v>
      </c>
      <c r="D17" s="6"/>
    </row>
    <row r="18" spans="2:14">
      <c r="B18" s="82" t="s">
        <v>86</v>
      </c>
      <c r="C18" s="92">
        <f>SUM(C5:C16)</f>
        <v>3237</v>
      </c>
      <c r="D18" s="6"/>
    </row>
    <row r="19" spans="2:14" ht="23.25" customHeight="1">
      <c r="B19" s="71" t="s">
        <v>103</v>
      </c>
      <c r="C19" s="92">
        <f>SUM(C5:C10)</f>
        <v>1814</v>
      </c>
      <c r="D19" s="6"/>
    </row>
    <row r="20" spans="2:14">
      <c r="D20" s="6"/>
    </row>
    <row r="21" spans="2:14">
      <c r="D21" s="6"/>
    </row>
    <row r="22" spans="2:14" ht="35.1" customHeight="1">
      <c r="B22" s="128">
        <v>2019</v>
      </c>
      <c r="C22" s="129"/>
      <c r="D22" s="6"/>
      <c r="H22" s="127" t="s">
        <v>85</v>
      </c>
      <c r="I22" s="127"/>
      <c r="J22" s="127"/>
      <c r="K22" s="127"/>
      <c r="L22" s="127"/>
      <c r="M22" s="127"/>
      <c r="N22" s="127"/>
    </row>
    <row r="23" spans="2:14" ht="75.75">
      <c r="B23" s="1" t="s">
        <v>0</v>
      </c>
      <c r="C23" s="2" t="s">
        <v>13</v>
      </c>
    </row>
    <row r="24" spans="2:14">
      <c r="B24" s="3" t="s">
        <v>1</v>
      </c>
      <c r="C24" s="4">
        <v>270</v>
      </c>
    </row>
    <row r="25" spans="2:14">
      <c r="B25" s="3" t="s">
        <v>2</v>
      </c>
      <c r="C25" s="4">
        <v>237</v>
      </c>
    </row>
    <row r="26" spans="2:14">
      <c r="B26" s="3" t="s">
        <v>3</v>
      </c>
      <c r="C26" s="4">
        <v>314</v>
      </c>
    </row>
    <row r="27" spans="2:14">
      <c r="B27" s="3" t="s">
        <v>4</v>
      </c>
      <c r="C27" s="4">
        <v>280</v>
      </c>
    </row>
    <row r="28" spans="2:14">
      <c r="B28" s="3" t="s">
        <v>5</v>
      </c>
      <c r="C28" s="4">
        <v>354</v>
      </c>
    </row>
    <row r="29" spans="2:14">
      <c r="B29" s="3" t="s">
        <v>6</v>
      </c>
      <c r="C29" s="4">
        <v>246</v>
      </c>
    </row>
    <row r="30" spans="2:14">
      <c r="B30" s="3" t="s">
        <v>7</v>
      </c>
      <c r="C30" s="4"/>
    </row>
    <row r="31" spans="2:14">
      <c r="B31" s="3" t="s">
        <v>8</v>
      </c>
      <c r="C31" s="4"/>
    </row>
    <row r="32" spans="2:14">
      <c r="B32" s="3" t="s">
        <v>9</v>
      </c>
      <c r="C32" s="4"/>
    </row>
    <row r="33" spans="2:3">
      <c r="B33" s="3" t="s">
        <v>10</v>
      </c>
      <c r="C33" s="4"/>
    </row>
    <row r="34" spans="2:3">
      <c r="B34" s="3" t="s">
        <v>11</v>
      </c>
      <c r="C34" s="4"/>
    </row>
    <row r="35" spans="2:3">
      <c r="B35" s="3" t="s">
        <v>12</v>
      </c>
      <c r="C35" s="4"/>
    </row>
    <row r="36" spans="2:3">
      <c r="B36" s="3" t="s">
        <v>96</v>
      </c>
      <c r="C36" s="92">
        <f>SUM(C24:C35)</f>
        <v>1701</v>
      </c>
    </row>
    <row r="37" spans="2:3" ht="28.5" customHeight="1">
      <c r="B37" s="71" t="s">
        <v>102</v>
      </c>
      <c r="C37" s="90">
        <f>C36-C19</f>
        <v>-113</v>
      </c>
    </row>
    <row r="38" spans="2:3" ht="15" customHeight="1"/>
  </sheetData>
  <mergeCells count="4">
    <mergeCell ref="B3:C3"/>
    <mergeCell ref="H3:N3"/>
    <mergeCell ref="B22:C22"/>
    <mergeCell ref="H22:N22"/>
  </mergeCells>
  <printOptions horizontalCentered="1" verticalCentered="1"/>
  <pageMargins left="0.19685039370078741" right="0.19685039370078741" top="0.19685039370078741" bottom="0.19685039370078741" header="0" footer="0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8"/>
  <sheetViews>
    <sheetView topLeftCell="A22" workbookViewId="0">
      <selection activeCell="C36" sqref="C36"/>
    </sheetView>
  </sheetViews>
  <sheetFormatPr defaultRowHeight="15"/>
  <cols>
    <col min="1" max="1" width="2.28515625" customWidth="1"/>
    <col min="2" max="2" width="17.7109375" customWidth="1"/>
    <col min="3" max="3" width="4.7109375" customWidth="1"/>
    <col min="4" max="4" width="6.42578125" customWidth="1"/>
    <col min="5" max="15" width="4.7109375" customWidth="1"/>
    <col min="17" max="17" width="2.28515625" customWidth="1"/>
  </cols>
  <sheetData>
    <row r="1" spans="2:15" ht="14.25" customHeight="1"/>
    <row r="2" spans="2:15" ht="35.1" customHeight="1">
      <c r="B2" s="125">
        <v>2018</v>
      </c>
      <c r="C2" s="126"/>
      <c r="H2" s="127" t="s">
        <v>74</v>
      </c>
      <c r="I2" s="127"/>
      <c r="J2" s="127"/>
      <c r="K2" s="127"/>
      <c r="L2" s="127"/>
      <c r="M2" s="127"/>
      <c r="N2" s="127"/>
    </row>
    <row r="3" spans="2:15" ht="76.5" customHeight="1">
      <c r="B3" s="1" t="s">
        <v>0</v>
      </c>
      <c r="C3" s="2" t="s">
        <v>73</v>
      </c>
      <c r="I3" s="70"/>
      <c r="J3" s="70"/>
      <c r="K3" s="70"/>
      <c r="L3" s="70"/>
      <c r="M3" s="70"/>
      <c r="N3" s="70"/>
    </row>
    <row r="4" spans="2:15">
      <c r="B4" s="3" t="s">
        <v>1</v>
      </c>
      <c r="C4" s="4">
        <v>3380.1262690355325</v>
      </c>
    </row>
    <row r="5" spans="2:15">
      <c r="B5" s="3" t="s">
        <v>2</v>
      </c>
      <c r="C5" s="4">
        <v>3832.7612690355331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>
      <c r="B6" s="3" t="s">
        <v>3</v>
      </c>
      <c r="C6" s="4">
        <v>2746.4456091370562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2:15">
      <c r="B7" s="3" t="s">
        <v>4</v>
      </c>
      <c r="C7" s="4">
        <v>2719.9699999999993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2:15">
      <c r="B8" s="3" t="s">
        <v>5</v>
      </c>
      <c r="C8" s="4">
        <v>3480.41</v>
      </c>
    </row>
    <row r="9" spans="2:15">
      <c r="B9" s="3" t="s">
        <v>6</v>
      </c>
      <c r="C9" s="4">
        <v>3175.17</v>
      </c>
    </row>
    <row r="10" spans="2:15">
      <c r="B10" s="3" t="s">
        <v>7</v>
      </c>
      <c r="C10" s="4">
        <v>3147.1800000000003</v>
      </c>
      <c r="D10" s="6"/>
    </row>
    <row r="11" spans="2:15">
      <c r="B11" s="3" t="s">
        <v>8</v>
      </c>
      <c r="C11" s="4">
        <v>2530.8100000000004</v>
      </c>
      <c r="D11" s="6"/>
    </row>
    <row r="12" spans="2:15">
      <c r="B12" s="3" t="s">
        <v>9</v>
      </c>
      <c r="C12" s="4">
        <v>2130.14</v>
      </c>
      <c r="D12" s="6"/>
    </row>
    <row r="13" spans="2:15">
      <c r="B13" s="3" t="s">
        <v>10</v>
      </c>
      <c r="C13" s="4">
        <v>3081.7900000000009</v>
      </c>
      <c r="D13" s="6"/>
    </row>
    <row r="14" spans="2:15">
      <c r="B14" s="3" t="s">
        <v>11</v>
      </c>
      <c r="C14" s="4">
        <v>2425.2599999999989</v>
      </c>
      <c r="D14" s="6"/>
    </row>
    <row r="15" spans="2:15">
      <c r="B15" s="3" t="s">
        <v>12</v>
      </c>
      <c r="C15" s="4">
        <v>3700.98</v>
      </c>
      <c r="D15" s="6"/>
    </row>
    <row r="16" spans="2:15" ht="25.5">
      <c r="B16" s="72" t="s">
        <v>93</v>
      </c>
      <c r="C16" s="93">
        <f>SUM(C4:C15)/12</f>
        <v>3029.2535956006773</v>
      </c>
      <c r="D16" s="6"/>
    </row>
    <row r="17" spans="1:14" ht="30.75" customHeight="1">
      <c r="A17" s="6"/>
      <c r="B17" s="72" t="s">
        <v>107</v>
      </c>
      <c r="C17" s="100">
        <f>SUM(C4:C9)/6</f>
        <v>3222.480524534687</v>
      </c>
      <c r="D17" s="6"/>
    </row>
    <row r="18" spans="1:14">
      <c r="D18" s="6"/>
    </row>
    <row r="19" spans="1:14">
      <c r="D19" s="6"/>
    </row>
    <row r="20" spans="1:14">
      <c r="D20" s="6"/>
    </row>
    <row r="21" spans="1:14">
      <c r="D21" s="6"/>
    </row>
    <row r="22" spans="1:14" ht="35.1" customHeight="1">
      <c r="B22" s="128">
        <v>2019</v>
      </c>
      <c r="C22" s="129"/>
      <c r="D22" s="6"/>
      <c r="H22" s="127" t="s">
        <v>91</v>
      </c>
      <c r="I22" s="127"/>
      <c r="J22" s="127"/>
      <c r="K22" s="127"/>
      <c r="L22" s="127"/>
      <c r="M22" s="127"/>
      <c r="N22" s="127"/>
    </row>
    <row r="23" spans="1:14" ht="74.25" customHeight="1">
      <c r="B23" s="1" t="s">
        <v>0</v>
      </c>
      <c r="C23" s="2" t="s">
        <v>92</v>
      </c>
    </row>
    <row r="24" spans="1:14">
      <c r="B24" s="3" t="s">
        <v>1</v>
      </c>
      <c r="C24" s="4">
        <v>3042.994644670051</v>
      </c>
    </row>
    <row r="25" spans="1:14">
      <c r="B25" s="3" t="s">
        <v>2</v>
      </c>
      <c r="C25" s="4">
        <v>3253.03</v>
      </c>
    </row>
    <row r="26" spans="1:14">
      <c r="B26" s="3" t="s">
        <v>3</v>
      </c>
      <c r="C26" s="4">
        <v>3599.1699999999996</v>
      </c>
    </row>
    <row r="27" spans="1:14">
      <c r="B27" s="3" t="s">
        <v>4</v>
      </c>
      <c r="C27" s="4">
        <v>3261.52</v>
      </c>
    </row>
    <row r="28" spans="1:14">
      <c r="B28" s="3" t="s">
        <v>5</v>
      </c>
      <c r="C28" s="4">
        <v>3459.06</v>
      </c>
    </row>
    <row r="29" spans="1:14">
      <c r="B29" s="3" t="s">
        <v>6</v>
      </c>
      <c r="C29" s="4">
        <v>2359.27</v>
      </c>
    </row>
    <row r="30" spans="1:14">
      <c r="B30" s="3" t="s">
        <v>7</v>
      </c>
      <c r="C30" s="4"/>
    </row>
    <row r="31" spans="1:14">
      <c r="B31" s="3" t="s">
        <v>8</v>
      </c>
      <c r="C31" s="4"/>
    </row>
    <row r="32" spans="1:14">
      <c r="B32" s="3" t="s">
        <v>9</v>
      </c>
      <c r="C32" s="4"/>
    </row>
    <row r="33" spans="2:3">
      <c r="B33" s="3" t="s">
        <v>10</v>
      </c>
      <c r="C33" s="4"/>
    </row>
    <row r="34" spans="2:3">
      <c r="B34" s="3" t="s">
        <v>11</v>
      </c>
      <c r="C34" s="4"/>
    </row>
    <row r="35" spans="2:3">
      <c r="B35" s="3" t="s">
        <v>12</v>
      </c>
      <c r="C35" s="4"/>
    </row>
    <row r="36" spans="2:3" ht="39" customHeight="1">
      <c r="B36" s="72" t="s">
        <v>88</v>
      </c>
      <c r="C36" s="100">
        <f>SUM(C24:C35)/6</f>
        <v>3162.5074407783418</v>
      </c>
    </row>
    <row r="37" spans="2:3" ht="33.75" customHeight="1">
      <c r="B37" s="72" t="s">
        <v>108</v>
      </c>
      <c r="C37" s="100">
        <f>C36-C17</f>
        <v>-59.973083756345204</v>
      </c>
    </row>
    <row r="38" spans="2:3" ht="15" customHeight="1"/>
  </sheetData>
  <mergeCells count="4">
    <mergeCell ref="B2:C2"/>
    <mergeCell ref="B22:C22"/>
    <mergeCell ref="H22:N22"/>
    <mergeCell ref="H2:N2"/>
  </mergeCells>
  <printOptions horizontalCentered="1" verticalCentered="1"/>
  <pageMargins left="0.19685039370078741" right="0.19685039370078741" top="0.19685039370078741" bottom="0.19685039370078741" header="0" footer="0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0"/>
  <sheetViews>
    <sheetView zoomScale="62" zoomScaleNormal="62" workbookViewId="0">
      <selection activeCell="Q25" sqref="Q25"/>
    </sheetView>
  </sheetViews>
  <sheetFormatPr defaultRowHeight="15"/>
  <cols>
    <col min="3" max="3" width="10.85546875" customWidth="1"/>
    <col min="4" max="6" width="12" customWidth="1"/>
    <col min="7" max="7" width="11.140625" bestFit="1" customWidth="1"/>
    <col min="8" max="8" width="10.42578125" customWidth="1"/>
    <col min="9" max="9" width="11.5703125" customWidth="1"/>
    <col min="10" max="10" width="10.42578125" customWidth="1"/>
    <col min="11" max="11" width="11.7109375" customWidth="1"/>
    <col min="12" max="12" width="11.140625" customWidth="1"/>
    <col min="13" max="13" width="11.42578125" customWidth="1"/>
    <col min="14" max="14" width="13.5703125" bestFit="1" customWidth="1"/>
    <col min="15" max="15" width="12.5703125" bestFit="1" customWidth="1"/>
    <col min="16" max="16" width="13.28515625" bestFit="1" customWidth="1"/>
    <col min="17" max="17" width="16.28515625" customWidth="1"/>
    <col min="18" max="18" width="10.42578125" customWidth="1"/>
    <col min="19" max="19" width="14.85546875" customWidth="1"/>
    <col min="20" max="20" width="7.5703125" customWidth="1"/>
  </cols>
  <sheetData>
    <row r="1" spans="1:20" ht="19.5" customHeight="1">
      <c r="A1" s="19"/>
      <c r="B1" s="20"/>
      <c r="C1" s="21"/>
      <c r="D1" s="22" t="s">
        <v>14</v>
      </c>
      <c r="E1" s="23" t="s">
        <v>14</v>
      </c>
      <c r="F1" s="23" t="s">
        <v>14</v>
      </c>
      <c r="G1" s="23" t="s">
        <v>14</v>
      </c>
      <c r="H1" s="23" t="s">
        <v>14</v>
      </c>
      <c r="I1" s="23" t="s">
        <v>14</v>
      </c>
      <c r="J1" s="23" t="s">
        <v>14</v>
      </c>
      <c r="K1" s="23" t="s">
        <v>14</v>
      </c>
      <c r="L1" s="23" t="s">
        <v>14</v>
      </c>
      <c r="M1" s="23" t="s">
        <v>14</v>
      </c>
      <c r="N1" s="23" t="s">
        <v>14</v>
      </c>
      <c r="O1" s="24" t="s">
        <v>14</v>
      </c>
      <c r="Q1" s="25"/>
      <c r="R1" s="26">
        <v>43646</v>
      </c>
      <c r="S1" s="27"/>
      <c r="T1" s="28"/>
    </row>
    <row r="2" spans="1:20" ht="19.5" customHeight="1">
      <c r="A2" s="29"/>
      <c r="B2" s="30" t="s">
        <v>15</v>
      </c>
      <c r="C2" s="31"/>
      <c r="D2" s="32" t="s">
        <v>1</v>
      </c>
      <c r="E2" s="33" t="s">
        <v>2</v>
      </c>
      <c r="F2" s="33" t="s">
        <v>3</v>
      </c>
      <c r="G2" s="33" t="s">
        <v>4</v>
      </c>
      <c r="H2" s="33" t="s">
        <v>5</v>
      </c>
      <c r="I2" s="33" t="s">
        <v>6</v>
      </c>
      <c r="J2" s="33" t="s">
        <v>7</v>
      </c>
      <c r="K2" s="33" t="s">
        <v>8</v>
      </c>
      <c r="L2" s="33" t="s">
        <v>9</v>
      </c>
      <c r="M2" s="33" t="s">
        <v>10</v>
      </c>
      <c r="N2" s="33" t="s">
        <v>11</v>
      </c>
      <c r="O2" s="34" t="s">
        <v>12</v>
      </c>
      <c r="Q2" s="35" t="s">
        <v>95</v>
      </c>
      <c r="R2" s="36">
        <v>3700.98</v>
      </c>
      <c r="S2" s="37"/>
      <c r="T2" s="38"/>
    </row>
    <row r="3" spans="1:20" ht="19.5" customHeight="1">
      <c r="A3" s="39"/>
      <c r="B3" s="40"/>
      <c r="C3" s="41"/>
      <c r="D3" s="42" t="s">
        <v>16</v>
      </c>
      <c r="E3" s="43" t="s">
        <v>16</v>
      </c>
      <c r="F3" s="43" t="s">
        <v>16</v>
      </c>
      <c r="G3" s="43" t="s">
        <v>16</v>
      </c>
      <c r="H3" s="43" t="s">
        <v>16</v>
      </c>
      <c r="I3" s="43" t="s">
        <v>16</v>
      </c>
      <c r="J3" s="43" t="s">
        <v>16</v>
      </c>
      <c r="K3" s="43" t="s">
        <v>16</v>
      </c>
      <c r="L3" s="43" t="s">
        <v>16</v>
      </c>
      <c r="M3" s="43" t="s">
        <v>16</v>
      </c>
      <c r="N3" s="43" t="s">
        <v>16</v>
      </c>
      <c r="O3" s="44" t="s">
        <v>16</v>
      </c>
      <c r="Q3" s="45" t="s">
        <v>17</v>
      </c>
      <c r="R3" s="36">
        <v>8515.85</v>
      </c>
      <c r="S3" s="37"/>
      <c r="T3" s="38"/>
    </row>
    <row r="4" spans="1:20">
      <c r="A4" s="46" t="s">
        <v>18</v>
      </c>
      <c r="B4" s="47"/>
      <c r="C4" s="48"/>
      <c r="D4" s="49">
        <v>419.767</v>
      </c>
      <c r="E4" s="49">
        <v>110.6</v>
      </c>
      <c r="F4" s="49">
        <v>50.800000000000011</v>
      </c>
      <c r="G4" s="49">
        <v>159.40000000000003</v>
      </c>
      <c r="H4" s="49">
        <v>267.70000000000005</v>
      </c>
      <c r="I4" s="49">
        <v>247.79999999999995</v>
      </c>
      <c r="J4" s="49">
        <v>0</v>
      </c>
      <c r="K4" s="49">
        <v>0</v>
      </c>
      <c r="L4" s="49">
        <v>0</v>
      </c>
      <c r="M4" s="49">
        <v>0</v>
      </c>
      <c r="N4" s="49">
        <v>0</v>
      </c>
      <c r="O4" s="49">
        <v>0</v>
      </c>
      <c r="Q4" s="50" t="s">
        <v>19</v>
      </c>
      <c r="R4" s="36">
        <v>9965.3220000000001</v>
      </c>
      <c r="S4" s="37"/>
      <c r="T4" s="38"/>
    </row>
    <row r="5" spans="1:20" ht="15.75">
      <c r="A5" s="51" t="s">
        <v>20</v>
      </c>
      <c r="B5" s="52"/>
      <c r="C5" s="53"/>
      <c r="D5" s="54">
        <v>746.2</v>
      </c>
      <c r="E5" s="54">
        <v>506</v>
      </c>
      <c r="F5" s="54">
        <v>611.6</v>
      </c>
      <c r="G5" s="54">
        <v>102.2</v>
      </c>
      <c r="H5" s="54">
        <v>442.20000000000005</v>
      </c>
      <c r="I5" s="54">
        <v>263.92</v>
      </c>
      <c r="J5" s="54">
        <v>0</v>
      </c>
      <c r="K5" s="54">
        <v>0</v>
      </c>
      <c r="L5" s="54">
        <v>0</v>
      </c>
      <c r="M5" s="54">
        <v>0</v>
      </c>
      <c r="N5" s="54">
        <v>0</v>
      </c>
      <c r="O5" s="54">
        <v>0</v>
      </c>
      <c r="P5" s="55"/>
      <c r="Q5" s="50" t="s">
        <v>21</v>
      </c>
      <c r="R5" s="36">
        <v>3104.3586</v>
      </c>
      <c r="S5" s="37"/>
      <c r="T5" s="38"/>
    </row>
    <row r="6" spans="1:20" ht="15.75">
      <c r="A6" s="51" t="s">
        <v>22</v>
      </c>
      <c r="B6" s="52"/>
      <c r="C6" s="53"/>
      <c r="D6" s="54">
        <v>632.20399999999995</v>
      </c>
      <c r="E6" s="54">
        <v>406.47</v>
      </c>
      <c r="F6" s="54">
        <v>691.5</v>
      </c>
      <c r="G6" s="54">
        <v>765.94999999999982</v>
      </c>
      <c r="H6" s="54">
        <v>1001.3499999999999</v>
      </c>
      <c r="I6" s="54">
        <v>811.13000000000011</v>
      </c>
      <c r="J6" s="54">
        <v>0</v>
      </c>
      <c r="K6" s="54">
        <v>0</v>
      </c>
      <c r="L6" s="54">
        <v>0</v>
      </c>
      <c r="M6" s="54">
        <v>0</v>
      </c>
      <c r="N6" s="54">
        <v>0</v>
      </c>
      <c r="O6" s="54">
        <v>0</v>
      </c>
      <c r="P6" s="56"/>
      <c r="Q6" s="57" t="s">
        <v>23</v>
      </c>
      <c r="R6" s="36">
        <v>25286.510600000001</v>
      </c>
      <c r="S6" s="37"/>
      <c r="T6" s="38"/>
    </row>
    <row r="7" spans="1:20" ht="15.75">
      <c r="A7" s="51" t="s">
        <v>24</v>
      </c>
      <c r="B7" s="52"/>
      <c r="C7" s="53"/>
      <c r="D7" s="54">
        <v>0</v>
      </c>
      <c r="E7" s="54">
        <v>0</v>
      </c>
      <c r="F7" s="54">
        <v>0</v>
      </c>
      <c r="G7" s="54">
        <v>43.17</v>
      </c>
      <c r="H7" s="54">
        <v>27.78</v>
      </c>
      <c r="I7" s="54">
        <v>84.36999999999999</v>
      </c>
      <c r="J7" s="54">
        <v>0</v>
      </c>
      <c r="K7" s="54">
        <v>0</v>
      </c>
      <c r="L7" s="54">
        <v>0</v>
      </c>
      <c r="M7" s="54">
        <v>0</v>
      </c>
      <c r="N7" s="54">
        <v>0</v>
      </c>
      <c r="O7" s="54">
        <v>0</v>
      </c>
      <c r="P7" s="56"/>
      <c r="Q7" s="57"/>
      <c r="R7" s="36"/>
      <c r="S7" s="37"/>
      <c r="T7" s="38"/>
    </row>
    <row r="8" spans="1:20" ht="15.75">
      <c r="A8" s="51" t="s">
        <v>25</v>
      </c>
      <c r="B8" s="52"/>
      <c r="C8" s="53"/>
      <c r="D8" s="54">
        <v>28</v>
      </c>
      <c r="E8" s="54">
        <v>0</v>
      </c>
      <c r="F8" s="54">
        <v>0</v>
      </c>
      <c r="G8" s="54">
        <v>0</v>
      </c>
      <c r="H8" s="54">
        <v>78.180000000000007</v>
      </c>
      <c r="I8" s="54">
        <v>0</v>
      </c>
      <c r="J8" s="54">
        <v>0</v>
      </c>
      <c r="K8" s="54">
        <v>0</v>
      </c>
      <c r="L8" s="54">
        <v>0</v>
      </c>
      <c r="M8" s="54">
        <v>0</v>
      </c>
      <c r="N8" s="54">
        <v>0</v>
      </c>
      <c r="O8" s="54">
        <v>0</v>
      </c>
      <c r="P8" s="56"/>
      <c r="Q8" s="57" t="s">
        <v>26</v>
      </c>
      <c r="R8" s="36">
        <v>22984.1656</v>
      </c>
      <c r="S8" s="37"/>
      <c r="T8" s="38"/>
    </row>
    <row r="9" spans="1:20" ht="15.75">
      <c r="A9" s="51" t="s">
        <v>27</v>
      </c>
      <c r="B9" s="52"/>
      <c r="C9" s="53"/>
      <c r="D9" s="54">
        <v>286</v>
      </c>
      <c r="E9" s="54">
        <v>332</v>
      </c>
      <c r="F9" s="54">
        <v>214</v>
      </c>
      <c r="G9" s="54">
        <v>161.84000000000003</v>
      </c>
      <c r="H9" s="54">
        <v>162</v>
      </c>
      <c r="I9" s="54">
        <v>82</v>
      </c>
      <c r="J9" s="54">
        <v>0</v>
      </c>
      <c r="K9" s="54">
        <v>0</v>
      </c>
      <c r="L9" s="54">
        <v>0</v>
      </c>
      <c r="M9" s="54">
        <v>0</v>
      </c>
      <c r="N9" s="54">
        <v>0</v>
      </c>
      <c r="O9" s="54">
        <v>0</v>
      </c>
      <c r="P9" s="56"/>
      <c r="Q9" s="57"/>
      <c r="R9" s="36"/>
      <c r="S9" s="37" t="s">
        <v>109</v>
      </c>
      <c r="T9" s="38" t="s">
        <v>28</v>
      </c>
    </row>
    <row r="10" spans="1:20" ht="15.75">
      <c r="A10" s="51" t="s">
        <v>29</v>
      </c>
      <c r="B10" s="52"/>
      <c r="C10" s="53"/>
      <c r="D10" s="54">
        <v>156</v>
      </c>
      <c r="E10" s="54">
        <v>175</v>
      </c>
      <c r="F10" s="54">
        <v>237</v>
      </c>
      <c r="G10" s="54">
        <v>87</v>
      </c>
      <c r="H10" s="54">
        <v>147</v>
      </c>
      <c r="I10" s="54">
        <v>118</v>
      </c>
      <c r="J10" s="54">
        <v>0</v>
      </c>
      <c r="K10" s="54">
        <v>0</v>
      </c>
      <c r="L10" s="54">
        <v>0</v>
      </c>
      <c r="M10" s="54">
        <v>0</v>
      </c>
      <c r="N10" s="54">
        <v>0</v>
      </c>
      <c r="O10" s="54">
        <v>0</v>
      </c>
      <c r="P10" s="55"/>
      <c r="Q10" s="58" t="s">
        <v>30</v>
      </c>
      <c r="R10" s="59">
        <v>2302.3450000000012</v>
      </c>
      <c r="S10" s="59">
        <v>2359.2649999999999</v>
      </c>
      <c r="T10" s="60">
        <v>56.919999999998709</v>
      </c>
    </row>
    <row r="11" spans="1:20" ht="15.75">
      <c r="A11" s="51" t="s">
        <v>31</v>
      </c>
      <c r="B11" s="52"/>
      <c r="C11" s="53"/>
      <c r="D11" s="54">
        <v>423.6</v>
      </c>
      <c r="E11" s="54">
        <v>219.99999999999994</v>
      </c>
      <c r="F11" s="54">
        <v>35.979999999999905</v>
      </c>
      <c r="G11" s="54">
        <v>194.40000000000009</v>
      </c>
      <c r="H11" s="54">
        <v>57.999999999999943</v>
      </c>
      <c r="I11" s="54">
        <v>62</v>
      </c>
      <c r="J11" s="54">
        <v>0</v>
      </c>
      <c r="K11" s="54">
        <v>0</v>
      </c>
      <c r="L11" s="54">
        <v>0</v>
      </c>
      <c r="M11" s="54">
        <v>0</v>
      </c>
      <c r="N11" s="54">
        <v>0</v>
      </c>
      <c r="O11" s="54">
        <v>0</v>
      </c>
      <c r="P11" s="56"/>
    </row>
    <row r="12" spans="1:20" ht="15.75">
      <c r="A12" s="51" t="s">
        <v>32</v>
      </c>
      <c r="B12" s="52"/>
      <c r="C12" s="53"/>
      <c r="D12" s="54">
        <v>2.0999999999999996</v>
      </c>
      <c r="E12" s="54">
        <v>127.07</v>
      </c>
      <c r="F12" s="54">
        <v>75.5</v>
      </c>
      <c r="G12" s="54">
        <v>84.720000000000013</v>
      </c>
      <c r="H12" s="54">
        <v>510.44000000000005</v>
      </c>
      <c r="I12" s="54">
        <v>183.3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6"/>
    </row>
    <row r="13" spans="1:20" ht="15.75">
      <c r="A13" s="51" t="s">
        <v>33</v>
      </c>
      <c r="B13" s="52"/>
      <c r="C13" s="53"/>
      <c r="D13" s="54">
        <v>479.79999999999995</v>
      </c>
      <c r="E13" s="54">
        <v>313.25</v>
      </c>
      <c r="F13" s="54">
        <v>57.220000000000027</v>
      </c>
      <c r="G13" s="54">
        <v>208.7999999999999</v>
      </c>
      <c r="H13" s="54">
        <v>418.00000000000011</v>
      </c>
      <c r="I13" s="54">
        <v>196.39999999999998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>
        <v>0</v>
      </c>
      <c r="P13" s="56"/>
    </row>
    <row r="14" spans="1:20" ht="15.75">
      <c r="A14" s="51" t="s">
        <v>34</v>
      </c>
      <c r="B14" s="52"/>
      <c r="C14" s="53"/>
      <c r="D14" s="54">
        <v>0</v>
      </c>
      <c r="E14" s="54">
        <v>0</v>
      </c>
      <c r="F14" s="54">
        <v>100.44</v>
      </c>
      <c r="G14" s="54">
        <v>141.1</v>
      </c>
      <c r="H14" s="54">
        <v>0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4">
        <v>0</v>
      </c>
      <c r="O14" s="54">
        <v>0</v>
      </c>
      <c r="P14" s="56"/>
    </row>
    <row r="15" spans="1:20" ht="15.75">
      <c r="A15" s="51" t="s">
        <v>35</v>
      </c>
      <c r="B15" s="52"/>
      <c r="C15" s="53"/>
      <c r="D15" s="54">
        <v>0.96000000000000041</v>
      </c>
      <c r="E15" s="54">
        <v>3.5199999999999996</v>
      </c>
      <c r="F15" s="54">
        <v>21.759999999999998</v>
      </c>
      <c r="G15" s="54">
        <v>17.600000000000001</v>
      </c>
      <c r="H15" s="54">
        <v>3.5200000000000005</v>
      </c>
      <c r="I15" s="54">
        <v>0.16</v>
      </c>
      <c r="J15" s="54">
        <v>0</v>
      </c>
      <c r="K15" s="54">
        <v>0</v>
      </c>
      <c r="L15" s="54">
        <v>0</v>
      </c>
      <c r="M15" s="54">
        <v>0</v>
      </c>
      <c r="N15" s="54">
        <v>0</v>
      </c>
      <c r="O15" s="54">
        <v>0</v>
      </c>
      <c r="P15" s="56"/>
    </row>
    <row r="16" spans="1:20" ht="15.75">
      <c r="A16" s="51" t="s">
        <v>36</v>
      </c>
      <c r="B16" s="52"/>
      <c r="C16" s="53"/>
      <c r="D16" s="54">
        <v>49.92</v>
      </c>
      <c r="E16" s="54">
        <v>2.0400000000000205</v>
      </c>
      <c r="F16" s="54">
        <v>24.840000000000032</v>
      </c>
      <c r="G16" s="54">
        <v>112.07999999999998</v>
      </c>
      <c r="H16" s="54">
        <v>67.320000000000007</v>
      </c>
      <c r="I16" s="54">
        <v>56.76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6"/>
    </row>
    <row r="17" spans="1:18" ht="15.75">
      <c r="A17" s="51" t="s">
        <v>37</v>
      </c>
      <c r="B17" s="52"/>
      <c r="C17" s="53"/>
      <c r="D17" s="54">
        <v>66.880000000000024</v>
      </c>
      <c r="E17" s="54">
        <v>21.59999999999998</v>
      </c>
      <c r="F17" s="54">
        <v>46.8</v>
      </c>
      <c r="G17" s="54">
        <v>56.4</v>
      </c>
      <c r="H17" s="54">
        <v>41.2</v>
      </c>
      <c r="I17" s="54">
        <v>3.2000000000000011</v>
      </c>
      <c r="J17" s="54">
        <v>0</v>
      </c>
      <c r="K17" s="54">
        <v>0</v>
      </c>
      <c r="L17" s="54">
        <v>0</v>
      </c>
      <c r="M17" s="54">
        <v>0</v>
      </c>
      <c r="N17" s="54">
        <v>0</v>
      </c>
      <c r="O17" s="54">
        <v>0</v>
      </c>
      <c r="P17" s="56"/>
    </row>
    <row r="18" spans="1:18" ht="15.75">
      <c r="A18" s="51" t="s">
        <v>38</v>
      </c>
      <c r="B18" s="52"/>
      <c r="C18" s="53"/>
      <c r="D18" s="54">
        <v>73</v>
      </c>
      <c r="E18" s="54">
        <v>6</v>
      </c>
      <c r="F18" s="54">
        <v>4</v>
      </c>
      <c r="G18" s="54">
        <v>27</v>
      </c>
      <c r="H18" s="54">
        <v>4</v>
      </c>
      <c r="I18" s="54">
        <v>36</v>
      </c>
      <c r="J18" s="54">
        <v>0</v>
      </c>
      <c r="K18" s="54">
        <v>0</v>
      </c>
      <c r="L18" s="54">
        <v>0</v>
      </c>
      <c r="M18" s="54">
        <v>0</v>
      </c>
      <c r="N18" s="54">
        <v>0</v>
      </c>
      <c r="O18" s="54">
        <v>0</v>
      </c>
      <c r="P18" s="56"/>
    </row>
    <row r="19" spans="1:18" ht="15.75">
      <c r="A19" s="51" t="s">
        <v>39</v>
      </c>
      <c r="B19" s="52"/>
      <c r="C19" s="53"/>
      <c r="D19" s="54">
        <v>41</v>
      </c>
      <c r="E19" s="54">
        <v>12</v>
      </c>
      <c r="F19" s="54">
        <v>10</v>
      </c>
      <c r="G19" s="54">
        <v>0</v>
      </c>
      <c r="H19" s="54">
        <v>6</v>
      </c>
      <c r="I19" s="54">
        <v>18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54">
        <v>0</v>
      </c>
      <c r="P19" s="56"/>
      <c r="Q19" s="61"/>
    </row>
    <row r="20" spans="1:18" ht="15.75">
      <c r="A20" s="51" t="s">
        <v>40</v>
      </c>
      <c r="B20" s="52"/>
      <c r="C20" s="53"/>
      <c r="D20" s="54">
        <v>21</v>
      </c>
      <c r="E20" s="54">
        <v>40</v>
      </c>
      <c r="F20" s="54">
        <v>45</v>
      </c>
      <c r="G20" s="54">
        <v>124</v>
      </c>
      <c r="H20" s="54">
        <v>23</v>
      </c>
      <c r="I20" s="54">
        <v>148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54">
        <v>0</v>
      </c>
      <c r="P20" s="56"/>
    </row>
    <row r="21" spans="1:18" ht="15.75">
      <c r="A21" s="51" t="s">
        <v>41</v>
      </c>
      <c r="B21" s="52"/>
      <c r="C21" s="53"/>
      <c r="D21" s="54">
        <v>72.88</v>
      </c>
      <c r="E21" s="54">
        <v>14.480000000000004</v>
      </c>
      <c r="F21" s="54">
        <v>86.32</v>
      </c>
      <c r="G21" s="54">
        <v>41.075000000000003</v>
      </c>
      <c r="H21" s="54">
        <v>117.345</v>
      </c>
      <c r="I21" s="54">
        <v>112.625</v>
      </c>
      <c r="J21" s="54">
        <v>0</v>
      </c>
      <c r="K21" s="54">
        <v>0</v>
      </c>
      <c r="L21" s="54">
        <v>0</v>
      </c>
      <c r="M21" s="54">
        <v>0</v>
      </c>
      <c r="N21" s="54">
        <v>0</v>
      </c>
      <c r="O21" s="54">
        <v>0</v>
      </c>
      <c r="P21" s="56"/>
    </row>
    <row r="22" spans="1:18" ht="15.75">
      <c r="A22" s="51" t="s">
        <v>42</v>
      </c>
      <c r="B22" s="52"/>
      <c r="C22" s="53"/>
      <c r="D22" s="54">
        <v>2.1999999999999993</v>
      </c>
      <c r="E22" s="54">
        <v>24.18</v>
      </c>
      <c r="F22" s="54">
        <v>3.0000000000000018</v>
      </c>
      <c r="G22" s="54">
        <v>11.6</v>
      </c>
      <c r="H22" s="54">
        <v>5.1999999999999993</v>
      </c>
      <c r="I22" s="54">
        <v>2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>
        <v>0</v>
      </c>
      <c r="P22" s="56"/>
    </row>
    <row r="23" spans="1:18" ht="15.75">
      <c r="A23" s="51" t="s">
        <v>43</v>
      </c>
      <c r="B23" s="52"/>
      <c r="C23" s="53"/>
      <c r="D23" s="54">
        <v>6.1303553299492384</v>
      </c>
      <c r="E23" s="54">
        <v>34.529644670050757</v>
      </c>
      <c r="F23" s="54">
        <v>3.3</v>
      </c>
      <c r="G23" s="54">
        <v>1.0355329949238712E-2</v>
      </c>
      <c r="H23" s="54">
        <v>2.6296446700507614</v>
      </c>
      <c r="I23" s="54">
        <v>0.88</v>
      </c>
      <c r="J23" s="54">
        <v>0</v>
      </c>
      <c r="K23" s="54">
        <v>0</v>
      </c>
      <c r="L23" s="54">
        <v>0</v>
      </c>
      <c r="M23" s="54">
        <v>0</v>
      </c>
      <c r="N23" s="54">
        <v>0</v>
      </c>
      <c r="O23" s="54">
        <v>0</v>
      </c>
      <c r="P23" s="56"/>
    </row>
    <row r="24" spans="1:18" ht="15.75">
      <c r="A24" s="51" t="s">
        <v>44</v>
      </c>
      <c r="B24" s="52"/>
      <c r="C24" s="53"/>
      <c r="D24" s="54">
        <v>325.04999999999995</v>
      </c>
      <c r="E24" s="54">
        <v>235.62</v>
      </c>
      <c r="F24" s="54">
        <v>177.91</v>
      </c>
      <c r="G24" s="54">
        <v>156.6</v>
      </c>
      <c r="H24" s="54">
        <v>224.22</v>
      </c>
      <c r="I24" s="54">
        <v>365.39000000000004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>
        <v>0</v>
      </c>
      <c r="P24" s="56"/>
    </row>
    <row r="25" spans="1:18" ht="15.75">
      <c r="A25" s="51" t="s">
        <v>45</v>
      </c>
      <c r="B25" s="52"/>
      <c r="C25" s="53"/>
      <c r="D25" s="54">
        <v>6.17</v>
      </c>
      <c r="E25" s="54">
        <v>14.7</v>
      </c>
      <c r="F25" s="54">
        <v>10.050000000000001</v>
      </c>
      <c r="G25" s="54">
        <v>0</v>
      </c>
      <c r="H25" s="54">
        <v>8.5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>
        <v>0</v>
      </c>
      <c r="P25" s="56"/>
    </row>
    <row r="26" spans="1:18">
      <c r="A26" s="51" t="s">
        <v>46</v>
      </c>
      <c r="B26" s="52"/>
      <c r="C26" s="53"/>
      <c r="D26" s="54">
        <v>20.519999999999996</v>
      </c>
      <c r="E26" s="54">
        <v>187.6</v>
      </c>
      <c r="F26" s="54">
        <v>98.16</v>
      </c>
      <c r="G26" s="54">
        <v>36</v>
      </c>
      <c r="H26" s="54">
        <v>77.23</v>
      </c>
      <c r="I26" s="54">
        <v>84.19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>
        <v>0</v>
      </c>
      <c r="P26" s="131"/>
      <c r="Q26" s="130"/>
      <c r="R26" s="130"/>
    </row>
    <row r="27" spans="1:18">
      <c r="A27" s="51" t="s">
        <v>47</v>
      </c>
      <c r="B27" s="52"/>
      <c r="C27" s="53"/>
      <c r="D27" s="54">
        <v>0</v>
      </c>
      <c r="E27" s="54">
        <v>0</v>
      </c>
      <c r="F27" s="54">
        <v>0</v>
      </c>
      <c r="G27" s="54">
        <v>0.5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>
        <v>0</v>
      </c>
      <c r="P27" s="131"/>
      <c r="Q27" s="130"/>
      <c r="R27" s="130"/>
    </row>
    <row r="28" spans="1:18" ht="15.75">
      <c r="A28" s="51" t="s">
        <v>48</v>
      </c>
      <c r="B28" s="52"/>
      <c r="C28" s="53"/>
      <c r="D28" s="54">
        <v>0</v>
      </c>
      <c r="E28" s="54">
        <v>0</v>
      </c>
      <c r="F28" s="54">
        <v>120</v>
      </c>
      <c r="G28" s="54">
        <v>278.68860000000001</v>
      </c>
      <c r="H28" s="54">
        <v>0</v>
      </c>
      <c r="I28" s="54">
        <v>264</v>
      </c>
      <c r="J28" s="54">
        <v>0</v>
      </c>
      <c r="K28" s="54">
        <v>0</v>
      </c>
      <c r="L28" s="54">
        <v>0</v>
      </c>
      <c r="M28" s="54">
        <v>0</v>
      </c>
      <c r="N28" s="54">
        <v>0</v>
      </c>
      <c r="O28" s="54">
        <v>0</v>
      </c>
      <c r="P28" s="94"/>
      <c r="Q28" s="65"/>
      <c r="R28" s="65"/>
    </row>
    <row r="29" spans="1:18">
      <c r="A29" s="51" t="s">
        <v>49</v>
      </c>
      <c r="B29" s="52"/>
      <c r="C29" s="53"/>
      <c r="D29" s="54">
        <v>0</v>
      </c>
      <c r="E29" s="54">
        <v>147.67000000000002</v>
      </c>
      <c r="F29" s="54">
        <v>138.31</v>
      </c>
      <c r="G29" s="54">
        <v>126.72</v>
      </c>
      <c r="H29" s="54">
        <v>180</v>
      </c>
      <c r="I29" s="54">
        <v>119</v>
      </c>
      <c r="J29" s="54">
        <v>0</v>
      </c>
      <c r="K29" s="54">
        <v>0</v>
      </c>
      <c r="L29" s="54">
        <v>0</v>
      </c>
      <c r="M29" s="54">
        <v>0</v>
      </c>
      <c r="N29" s="54">
        <v>0</v>
      </c>
      <c r="O29" s="54">
        <v>0</v>
      </c>
    </row>
    <row r="30" spans="1:18">
      <c r="A30" s="51" t="s">
        <v>50</v>
      </c>
      <c r="B30" s="52"/>
      <c r="C30" s="53"/>
      <c r="D30" s="54">
        <v>55.86</v>
      </c>
      <c r="E30" s="54">
        <v>0</v>
      </c>
      <c r="F30" s="54">
        <v>48.349999999999994</v>
      </c>
      <c r="G30" s="54">
        <v>102.03</v>
      </c>
      <c r="H30" s="54">
        <v>76.459999999999994</v>
      </c>
      <c r="I30" s="54">
        <v>55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>
        <v>0</v>
      </c>
      <c r="P30" s="95"/>
      <c r="Q30" s="96"/>
    </row>
    <row r="31" spans="1:18" ht="15.75">
      <c r="A31" s="51" t="s">
        <v>51</v>
      </c>
      <c r="B31" s="52"/>
      <c r="C31" s="53"/>
      <c r="D31" s="54">
        <v>0</v>
      </c>
      <c r="E31" s="54">
        <v>0</v>
      </c>
      <c r="F31" s="54">
        <v>0</v>
      </c>
      <c r="G31" s="54">
        <v>64.849999999999994</v>
      </c>
      <c r="H31" s="54">
        <v>114.51</v>
      </c>
      <c r="I31" s="54">
        <v>0</v>
      </c>
      <c r="J31" s="54">
        <v>0</v>
      </c>
      <c r="K31" s="54">
        <v>0</v>
      </c>
      <c r="L31" s="54">
        <v>0</v>
      </c>
      <c r="M31" s="54">
        <v>0</v>
      </c>
      <c r="N31" s="54">
        <v>0</v>
      </c>
      <c r="O31" s="54">
        <v>0</v>
      </c>
      <c r="P31" s="56"/>
    </row>
    <row r="32" spans="1:18" ht="15.75" customHeight="1">
      <c r="A32" s="51" t="s">
        <v>52</v>
      </c>
      <c r="B32" s="52"/>
      <c r="C32" s="53"/>
      <c r="D32" s="54">
        <v>448.68</v>
      </c>
      <c r="E32" s="54">
        <v>506.28</v>
      </c>
      <c r="F32" s="54">
        <v>530.54999999999995</v>
      </c>
      <c r="G32" s="54">
        <v>234.09</v>
      </c>
      <c r="H32" s="54">
        <v>368.28</v>
      </c>
      <c r="I32" s="54">
        <v>509.23099999999999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>
        <v>0</v>
      </c>
      <c r="P32" s="97"/>
      <c r="Q32" s="98"/>
      <c r="R32" s="98"/>
    </row>
    <row r="33" spans="1:18" ht="15.75" customHeight="1">
      <c r="A33" s="103" t="s">
        <v>94</v>
      </c>
      <c r="B33" s="104"/>
      <c r="C33" s="105"/>
      <c r="D33" s="106">
        <v>0</v>
      </c>
      <c r="E33" s="106">
        <v>0</v>
      </c>
      <c r="F33" s="106">
        <v>36</v>
      </c>
      <c r="G33" s="106">
        <v>36</v>
      </c>
      <c r="H33" s="106">
        <v>0</v>
      </c>
      <c r="I33" s="106">
        <v>0</v>
      </c>
      <c r="J33" s="106">
        <v>0</v>
      </c>
      <c r="K33" s="106">
        <v>36</v>
      </c>
      <c r="L33" s="106">
        <v>0</v>
      </c>
      <c r="M33" s="106">
        <v>0</v>
      </c>
      <c r="N33" s="54">
        <v>36</v>
      </c>
      <c r="O33" s="54">
        <v>0</v>
      </c>
      <c r="P33" s="107"/>
    </row>
    <row r="34" spans="1:18" ht="18" customHeight="1">
      <c r="A34" s="62" t="s">
        <v>53</v>
      </c>
      <c r="B34" s="63"/>
      <c r="C34" s="64"/>
      <c r="D34" s="109">
        <v>4363.9213553299505</v>
      </c>
      <c r="E34" s="109">
        <v>3440.6096446700503</v>
      </c>
      <c r="F34" s="109">
        <v>3478.3900000000003</v>
      </c>
      <c r="G34" s="109">
        <v>3373.8239553299486</v>
      </c>
      <c r="H34" s="109">
        <v>4432.0646446700503</v>
      </c>
      <c r="I34" s="109">
        <v>3823.3559999999998</v>
      </c>
      <c r="J34" s="109">
        <v>0</v>
      </c>
      <c r="K34" s="109">
        <v>36</v>
      </c>
      <c r="L34" s="109">
        <v>0</v>
      </c>
      <c r="M34" s="109">
        <v>0</v>
      </c>
      <c r="N34" s="110">
        <v>36</v>
      </c>
      <c r="O34" s="110">
        <v>0</v>
      </c>
      <c r="P34" s="102">
        <v>22984.1656</v>
      </c>
      <c r="Q34" s="130" t="s">
        <v>76</v>
      </c>
      <c r="R34" s="130"/>
    </row>
    <row r="35" spans="1:18">
      <c r="C35" t="s">
        <v>54</v>
      </c>
      <c r="D35">
        <v>270</v>
      </c>
      <c r="E35">
        <v>237</v>
      </c>
      <c r="F35" s="80">
        <v>314</v>
      </c>
      <c r="G35" s="80">
        <v>280</v>
      </c>
      <c r="H35">
        <v>323</v>
      </c>
      <c r="I35">
        <v>246</v>
      </c>
      <c r="J35" s="111"/>
      <c r="P35">
        <v>1670</v>
      </c>
      <c r="Q35" s="65" t="s">
        <v>77</v>
      </c>
      <c r="R35" s="65"/>
    </row>
    <row r="36" spans="1:18" ht="15.75">
      <c r="B36" s="108"/>
      <c r="C36" s="61" t="s">
        <v>55</v>
      </c>
      <c r="D36" s="65">
        <v>16.162671686407226</v>
      </c>
      <c r="E36" s="65">
        <v>14.517340272869411</v>
      </c>
      <c r="F36" s="65">
        <v>11.077675159235669</v>
      </c>
      <c r="G36" s="65">
        <v>12.049371269035531</v>
      </c>
      <c r="H36" s="65">
        <v>13.721562367399537</v>
      </c>
      <c r="I36" s="65">
        <v>15.542097560975609</v>
      </c>
      <c r="J36" s="65" t="e">
        <v>#DIV/0!</v>
      </c>
      <c r="K36" s="65" t="e">
        <v>#DIV/0!</v>
      </c>
      <c r="L36" s="65" t="e">
        <v>#DIV/0!</v>
      </c>
      <c r="M36" s="65" t="e">
        <v>#DIV/0!</v>
      </c>
      <c r="N36" s="65" t="e">
        <v>#DIV/0!</v>
      </c>
      <c r="O36" s="65" t="e">
        <v>#DIV/0!</v>
      </c>
      <c r="P36" s="101">
        <v>13.762973413173652</v>
      </c>
      <c r="Q36" t="s">
        <v>56</v>
      </c>
    </row>
    <row r="40" spans="1:18">
      <c r="P40" s="65"/>
    </row>
  </sheetData>
  <mergeCells count="3">
    <mergeCell ref="Q26:R27"/>
    <mergeCell ref="P26:P27"/>
    <mergeCell ref="Q34:R34"/>
  </mergeCells>
  <printOptions horizontalCentered="1" verticalCentered="1"/>
  <pageMargins left="0" right="0" top="0" bottom="0" header="0" footer="0"/>
  <pageSetup paperSize="9" scale="6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Bors.Rich. pers. p. g. 18-19</vt:lpstr>
      <vt:lpstr>grafico tend. raccolta 18-19</vt:lpstr>
      <vt:lpstr>Distribuz. borse 18-19</vt:lpstr>
      <vt:lpstr>Giacenza 18-19</vt:lpstr>
      <vt:lpstr>Dettag. scar-bors 19</vt:lpstr>
      <vt:lpstr>'Bors.Rich. pers. p. g. 18-19'!Area_stampa</vt:lpstr>
      <vt:lpstr>'Dettag. scar-bors 19'!Area_stampa</vt:lpstr>
      <vt:lpstr>'Distribuz. borse 18-19'!Area_stampa</vt:lpstr>
      <vt:lpstr>'Giacenza 18-19'!Area_stampa</vt:lpstr>
      <vt:lpstr>'grafico tend. raccolta 18-19'!Area_stampa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2017-10-09T15:42:07Z</cp:lastPrinted>
  <dcterms:created xsi:type="dcterms:W3CDTF">2016-05-09T20:39:21Z</dcterms:created>
  <dcterms:modified xsi:type="dcterms:W3CDTF">2019-07-15T08:06:37Z</dcterms:modified>
</cp:coreProperties>
</file>