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2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M6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B21"/>
  <c r="R13" i="2"/>
  <c r="I10" s="1"/>
  <c r="N11" i="3" l="1"/>
  <c r="O11" s="1"/>
  <c r="J41" i="2"/>
  <c r="J40" l="1"/>
  <c r="R29" l="1"/>
  <c r="N21" i="3" l="1"/>
  <c r="R46" i="2"/>
  <c r="R42" l="1"/>
  <c r="R38" l="1"/>
  <c r="I22"/>
  <c r="R25" l="1"/>
  <c r="I19" s="1"/>
  <c r="I16" l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6" l="1"/>
  <c r="N1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I40"/>
  <c r="I46" s="1"/>
  <c r="I42" l="1"/>
</calcChain>
</file>

<file path=xl/sharedStrings.xml><?xml version="1.0" encoding="utf-8"?>
<sst xmlns="http://schemas.openxmlformats.org/spreadsheetml/2006/main" count="318" uniqueCount="159">
  <si>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</si>
  <si>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</si>
  <si>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</si>
  <si>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</si>
  <si>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</si>
  <si>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</si>
  <si>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</si>
  <si>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</si>
  <si>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</si>
  <si>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</si>
  <si>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</si>
  <si>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</si>
  <si>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</si>
  <si>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</si>
  <si>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</si>
  <si>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</si>
  <si>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</si>
  <si>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</si>
  <si>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</si>
  <si>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</si>
  <si>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</si>
  <si>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</si>
  <si>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</si>
  <si>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</si>
  <si>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</si>
  <si>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</si>
  <si>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</si>
  <si>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</si>
  <si>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</si>
  <si>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</si>
  <si>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</si>
  <si>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</si>
  <si>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</si>
  <si>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</si>
  <si>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</si>
  <si>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</si>
  <si>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</si>
  <si>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</si>
  <si>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</si>
  <si>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</si>
  <si>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</si>
  <si>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</si>
  <si>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</si>
  <si>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</si>
  <si>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</si>
  <si>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</si>
  <si>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</si>
  <si>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</si>
  <si>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</si>
  <si>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</si>
  <si>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</si>
  <si>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</si>
  <si>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</si>
  <si>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</si>
  <si>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</si>
  <si>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</si>
  <si>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</si>
  <si>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</si>
  <si>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</si>
  <si>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</si>
  <si>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</si>
  <si>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</si>
  <si>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</si>
  <si>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</si>
  <si>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</si>
  <si>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</si>
  <si>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</si>
  <si>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</si>
  <si>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</si>
  <si>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</si>
  <si>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</si>
  <si>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</si>
  <si>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</si>
  <si>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</si>
  <si>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</si>
  <si>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</si>
  <si>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</si>
  <si>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</si>
  <si>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</si>
  <si>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</si>
  <si>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</si>
  <si>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</si>
  <si>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</si>
  <si>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</si>
  <si>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</si>
  <si>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</si>
  <si>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</si>
  <si>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</si>
  <si>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</si>
  <si>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</si>
  <si>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</si>
  <si>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</si>
  <si>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</si>
  <si>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</si>
  <si>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</si>
  <si>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</si>
  <si>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</si>
  <si>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</si>
  <si>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</si>
  <si>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</si>
  <si>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</si>
  <si>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</si>
  <si>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</si>
  <si>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</si>
  <si>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</si>
  <si>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</si>
  <si>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</si>
  <si>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</si>
  <si>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</si>
  <si>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</si>
  <si>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</si>
  <si>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</si>
  <si>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</si>
  <si>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</si>
  <si>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</si>
  <si>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</si>
  <si>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</si>
  <si>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</si>
  <si>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</si>
  <si>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STORIA RACCOLTA E DISTRIBUZIONE BORSE 2019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</si>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</sst>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4" t="s">
        <v>151</v>
      </c>
      <c r="C2" s="135"/>
      <c r="D2" s="136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7"/>
      <c r="C4" s="137"/>
      <c r="D4" s="137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120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120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121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122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123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124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125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38" t="s">
        <v>126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39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39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0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127</v>
      </c>
      <c r="C21" s="111" t="s">
        <v>63</v>
      </c>
      <c r="D21" s="143" t="s">
        <v>128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5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5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5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5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5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5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129</v>
      </c>
      <c r="D28" s="145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130</v>
      </c>
      <c r="D29" s="145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131</v>
      </c>
      <c r="D30" s="145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5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132</v>
      </c>
      <c r="D32" s="138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6"/>
      <c r="E33" s="3" t="s">
        <v>133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134</v>
      </c>
      <c r="D34" s="138" t="s">
        <v>135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39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136</v>
      </c>
      <c r="D36" s="146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137</v>
      </c>
      <c r="D37" s="138" t="s">
        <v>138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139</v>
      </c>
      <c r="D38" s="139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140</v>
      </c>
      <c r="D39" s="139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152</v>
      </c>
      <c r="D40" s="139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141</v>
      </c>
      <c r="D41" s="139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142</v>
      </c>
      <c r="D42" s="146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143</v>
      </c>
      <c r="D43" s="140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5" t="s">
        <v>144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5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5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145</v>
      </c>
      <c r="D47" s="145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5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1" t="s">
        <v>66</v>
      </c>
      <c r="C49" s="105" t="s">
        <v>65</v>
      </c>
      <c r="D49" s="143" t="s">
        <v>146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2"/>
      <c r="C50" s="109" t="s">
        <v>147</v>
      </c>
      <c r="D50" s="144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148</v>
      </c>
      <c r="C53" s="129" t="s">
        <v>47</v>
      </c>
      <c r="D53" s="126" t="s">
        <v>149</v>
      </c>
      <c r="E53" s="3"/>
    </row>
    <row r="54" spans="1:9" ht="54.75" thickBot="1">
      <c r="A54" s="84"/>
      <c r="B54" s="130" t="s">
        <v>59</v>
      </c>
      <c r="C54" s="131" t="s">
        <v>150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C7" zoomScale="75" zoomScaleNormal="75" zoomScalePageLayoutView="75" workbookViewId="0">
      <selection activeCell="J19" sqref="J19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54" t="s">
        <v>119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51" t="s">
        <v>55</v>
      </c>
      <c r="C2" s="152"/>
      <c r="D2" s="152"/>
      <c r="E2" s="152"/>
      <c r="F2" s="152"/>
      <c r="G2" s="152"/>
      <c r="H2" s="152"/>
      <c r="I2" s="153"/>
      <c r="J2" s="55"/>
      <c r="K2" s="74" t="s">
        <v>101</v>
      </c>
      <c r="L2" s="56"/>
      <c r="M2" s="157" t="s">
        <v>100</v>
      </c>
      <c r="N2" s="158"/>
      <c r="O2" s="158"/>
      <c r="P2" s="158"/>
      <c r="Q2" s="158"/>
      <c r="R2" s="158"/>
      <c r="S2" s="158"/>
      <c r="T2" s="159" t="s">
        <v>103</v>
      </c>
      <c r="U2" s="161" t="s">
        <v>105</v>
      </c>
      <c r="V2" s="159" t="s">
        <v>104</v>
      </c>
    </row>
    <row r="3" spans="2:22" ht="24" customHeight="1">
      <c r="B3" s="12" t="s">
        <v>153</v>
      </c>
      <c r="C3" s="20" t="s">
        <v>36</v>
      </c>
      <c r="D3" s="20" t="s">
        <v>108</v>
      </c>
      <c r="E3" s="20" t="s">
        <v>109</v>
      </c>
      <c r="F3" s="20" t="s">
        <v>110</v>
      </c>
      <c r="G3" s="20" t="s">
        <v>111</v>
      </c>
      <c r="H3" s="20" t="s">
        <v>112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60"/>
      <c r="U3" s="162"/>
      <c r="V3" s="160"/>
    </row>
    <row r="4" spans="2:22" ht="12.75" customHeight="1">
      <c r="B4" s="148" t="s">
        <v>98</v>
      </c>
      <c r="C4" s="6" t="s">
        <v>34</v>
      </c>
      <c r="D4" s="30">
        <v>42742</v>
      </c>
      <c r="E4" s="30">
        <v>42749</v>
      </c>
      <c r="F4" s="30">
        <v>42756</v>
      </c>
      <c r="G4" s="47">
        <v>42763</v>
      </c>
      <c r="H4" s="31"/>
      <c r="I4" s="148">
        <f>SUM(D5:H5)+R5+J5</f>
        <v>291</v>
      </c>
      <c r="J4" s="26"/>
      <c r="K4" s="13" t="s">
        <v>101</v>
      </c>
      <c r="L4" s="57"/>
      <c r="M4" s="38">
        <v>42738</v>
      </c>
      <c r="N4" s="39">
        <v>42745</v>
      </c>
      <c r="O4" s="39">
        <v>42752</v>
      </c>
      <c r="P4" s="39">
        <v>42759</v>
      </c>
      <c r="Q4" s="39">
        <v>42766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49"/>
      <c r="C5" s="32" t="s">
        <v>35</v>
      </c>
      <c r="D5" s="33">
        <v>27</v>
      </c>
      <c r="E5" s="33">
        <v>29</v>
      </c>
      <c r="F5" s="33">
        <v>27</v>
      </c>
      <c r="G5" s="48">
        <v>31</v>
      </c>
      <c r="H5" s="34"/>
      <c r="I5" s="149"/>
      <c r="J5" s="28">
        <v>5</v>
      </c>
      <c r="K5" s="29" t="s">
        <v>102</v>
      </c>
      <c r="L5" s="57"/>
      <c r="M5" s="41">
        <v>26</v>
      </c>
      <c r="N5" s="42">
        <v>35</v>
      </c>
      <c r="O5" s="42">
        <v>35</v>
      </c>
      <c r="P5" s="42">
        <v>36</v>
      </c>
      <c r="Q5" s="42">
        <v>40</v>
      </c>
      <c r="R5" s="43">
        <f>SUM(M5:Q5)</f>
        <v>172</v>
      </c>
      <c r="S5" s="61" t="s">
        <v>35</v>
      </c>
      <c r="T5" s="59"/>
      <c r="U5" s="59"/>
      <c r="V5" s="60"/>
    </row>
    <row r="6" spans="2:22" ht="12.75" customHeight="1">
      <c r="B6" s="150"/>
      <c r="C6" s="7" t="s">
        <v>99</v>
      </c>
      <c r="D6" s="2">
        <v>78</v>
      </c>
      <c r="E6" s="2">
        <v>106</v>
      </c>
      <c r="F6" s="2">
        <v>103</v>
      </c>
      <c r="G6" s="8">
        <v>117</v>
      </c>
      <c r="H6" s="35"/>
      <c r="I6" s="36">
        <f>SUM(D6:H6)</f>
        <v>404</v>
      </c>
      <c r="J6" s="27">
        <v>10</v>
      </c>
      <c r="K6" s="14" t="s">
        <v>113</v>
      </c>
      <c r="L6" s="57"/>
      <c r="M6" s="44">
        <v>71</v>
      </c>
      <c r="N6" s="45">
        <v>105</v>
      </c>
      <c r="O6" s="45">
        <v>111</v>
      </c>
      <c r="P6" s="45">
        <v>116</v>
      </c>
      <c r="Q6" s="45">
        <v>124</v>
      </c>
      <c r="R6" s="46">
        <f>SUM(M6:Q6)</f>
        <v>527</v>
      </c>
      <c r="S6" s="61" t="s">
        <v>99</v>
      </c>
      <c r="T6" s="63">
        <f>I6+R6</f>
        <v>931</v>
      </c>
      <c r="U6" s="63">
        <v>8</v>
      </c>
      <c r="V6" s="75">
        <f>T6/U6</f>
        <v>116.375</v>
      </c>
    </row>
    <row r="7" spans="2:22" ht="12.75" customHeight="1">
      <c r="B7" s="148" t="s">
        <v>79</v>
      </c>
      <c r="C7" s="6" t="s">
        <v>34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48">
        <f>SUM(D8:H8)+R9+J8</f>
        <v>214</v>
      </c>
      <c r="J7" s="26"/>
      <c r="K7" s="13" t="s">
        <v>101</v>
      </c>
      <c r="L7" s="57"/>
      <c r="M7" s="58" t="s">
        <v>155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49"/>
      <c r="C8" s="32" t="s">
        <v>35</v>
      </c>
      <c r="D8" s="33">
        <v>29</v>
      </c>
      <c r="E8" s="33">
        <v>26</v>
      </c>
      <c r="F8" s="33">
        <v>30</v>
      </c>
      <c r="G8" s="48">
        <v>24</v>
      </c>
      <c r="H8" s="34"/>
      <c r="I8" s="149"/>
      <c r="J8" s="28">
        <v>0</v>
      </c>
      <c r="K8" s="29" t="s">
        <v>102</v>
      </c>
      <c r="L8" s="57"/>
      <c r="M8" s="38">
        <v>42773</v>
      </c>
      <c r="N8" s="39">
        <v>42780</v>
      </c>
      <c r="O8" s="39">
        <v>42787</v>
      </c>
      <c r="P8" s="39">
        <v>42794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0"/>
      <c r="C9" s="7" t="s">
        <v>99</v>
      </c>
      <c r="D9" s="2">
        <v>110</v>
      </c>
      <c r="E9" s="2">
        <v>71</v>
      </c>
      <c r="F9" s="2">
        <v>94</v>
      </c>
      <c r="G9" s="8">
        <v>71</v>
      </c>
      <c r="H9" s="35"/>
      <c r="I9" s="36">
        <f>SUM(D9:H9)</f>
        <v>346</v>
      </c>
      <c r="J9" s="27">
        <v>2</v>
      </c>
      <c r="K9" s="14" t="s">
        <v>113</v>
      </c>
      <c r="L9" s="57"/>
      <c r="M9" s="41">
        <v>36</v>
      </c>
      <c r="N9" s="42">
        <v>35</v>
      </c>
      <c r="O9" s="42">
        <v>34</v>
      </c>
      <c r="P9" s="42">
        <v>0</v>
      </c>
      <c r="Q9" s="42"/>
      <c r="R9" s="43">
        <f>SUM(M9:P9)</f>
        <v>105</v>
      </c>
      <c r="S9" s="61" t="s">
        <v>35</v>
      </c>
      <c r="T9" s="59"/>
      <c r="U9" s="59"/>
      <c r="V9" s="60"/>
    </row>
    <row r="10" spans="2:22" ht="12.75" customHeight="1">
      <c r="B10" s="148" t="s">
        <v>82</v>
      </c>
      <c r="C10" s="6" t="s">
        <v>34</v>
      </c>
      <c r="D10" s="80">
        <v>42797</v>
      </c>
      <c r="E10" s="80">
        <v>42804</v>
      </c>
      <c r="F10" s="80">
        <v>42811</v>
      </c>
      <c r="G10" s="81">
        <v>42818</v>
      </c>
      <c r="H10" s="54">
        <v>42825</v>
      </c>
      <c r="I10" s="148">
        <f>SUM(D11:H11)+R13+J11</f>
        <v>46</v>
      </c>
      <c r="J10" s="26"/>
      <c r="K10" s="13" t="s">
        <v>101</v>
      </c>
      <c r="L10" s="57"/>
      <c r="M10" s="44">
        <v>94</v>
      </c>
      <c r="N10" s="45">
        <v>105</v>
      </c>
      <c r="O10" s="45">
        <v>108</v>
      </c>
      <c r="P10" s="45">
        <v>0</v>
      </c>
      <c r="Q10" s="45"/>
      <c r="R10" s="46">
        <f>SUM(M10:Q10)</f>
        <v>307</v>
      </c>
      <c r="S10" s="61" t="s">
        <v>99</v>
      </c>
      <c r="T10" s="63">
        <f>I9+R10</f>
        <v>653</v>
      </c>
      <c r="U10" s="63">
        <v>7</v>
      </c>
      <c r="V10" s="75">
        <f>T10/U10</f>
        <v>93.285714285714292</v>
      </c>
    </row>
    <row r="11" spans="2:22" ht="12.75" customHeight="1">
      <c r="B11" s="149"/>
      <c r="C11" s="32" t="s">
        <v>35</v>
      </c>
      <c r="D11" s="33">
        <v>0</v>
      </c>
      <c r="E11" s="33">
        <v>0</v>
      </c>
      <c r="F11" s="33">
        <v>10</v>
      </c>
      <c r="G11" s="48">
        <v>17</v>
      </c>
      <c r="H11" s="34">
        <v>19</v>
      </c>
      <c r="I11" s="149"/>
      <c r="J11" s="28">
        <v>0</v>
      </c>
      <c r="K11" s="29" t="s">
        <v>102</v>
      </c>
      <c r="L11" s="57"/>
      <c r="M11" s="58" t="s">
        <v>156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0"/>
      <c r="C12" s="7" t="s">
        <v>99</v>
      </c>
      <c r="D12" s="2">
        <v>0</v>
      </c>
      <c r="E12" s="2">
        <v>0</v>
      </c>
      <c r="F12" s="2">
        <v>20</v>
      </c>
      <c r="G12" s="8">
        <v>80</v>
      </c>
      <c r="H12" s="35">
        <v>82</v>
      </c>
      <c r="I12" s="36">
        <f>SUM(D12:H12)</f>
        <v>182</v>
      </c>
      <c r="J12" s="27">
        <v>0</v>
      </c>
      <c r="K12" s="14" t="s">
        <v>113</v>
      </c>
      <c r="L12" s="57"/>
      <c r="M12" s="38">
        <v>42801</v>
      </c>
      <c r="N12" s="39">
        <v>42808</v>
      </c>
      <c r="O12" s="39">
        <v>42815</v>
      </c>
      <c r="P12" s="39">
        <v>42822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48" t="s">
        <v>83</v>
      </c>
      <c r="C13" s="6" t="s">
        <v>34</v>
      </c>
      <c r="D13" s="16">
        <v>42832</v>
      </c>
      <c r="E13" s="16">
        <v>42839</v>
      </c>
      <c r="F13" s="16">
        <v>42849</v>
      </c>
      <c r="G13" s="49">
        <v>42855</v>
      </c>
      <c r="H13" s="51"/>
      <c r="I13" s="148">
        <f>SUM(D14:H14)+R17+J14</f>
        <v>124</v>
      </c>
      <c r="J13" s="26"/>
      <c r="K13" s="29" t="s">
        <v>101</v>
      </c>
      <c r="L13" s="62"/>
      <c r="M13" s="41">
        <v>0</v>
      </c>
      <c r="N13" s="42">
        <v>0</v>
      </c>
      <c r="O13" s="42">
        <v>0</v>
      </c>
      <c r="P13" s="42">
        <v>0</v>
      </c>
      <c r="Q13" s="42"/>
      <c r="R13" s="43">
        <f>SUM(M13:Q13)</f>
        <v>0</v>
      </c>
      <c r="S13" s="61" t="s">
        <v>35</v>
      </c>
      <c r="T13" s="63"/>
      <c r="U13" s="63"/>
      <c r="V13" s="64"/>
    </row>
    <row r="14" spans="2:22" s="4" customFormat="1" ht="12.75" customHeight="1">
      <c r="B14" s="149"/>
      <c r="C14" s="32" t="s">
        <v>35</v>
      </c>
      <c r="D14" s="33">
        <v>31</v>
      </c>
      <c r="E14" s="33">
        <v>32</v>
      </c>
      <c r="F14" s="33">
        <v>30</v>
      </c>
      <c r="G14" s="48">
        <v>31</v>
      </c>
      <c r="H14" s="34"/>
      <c r="I14" s="149"/>
      <c r="J14" s="28">
        <v>0</v>
      </c>
      <c r="K14" s="29" t="s">
        <v>102</v>
      </c>
      <c r="L14" s="62"/>
      <c r="M14" s="44">
        <v>0</v>
      </c>
      <c r="N14" s="45">
        <v>0</v>
      </c>
      <c r="O14" s="45">
        <v>0</v>
      </c>
      <c r="P14" s="45">
        <v>0</v>
      </c>
      <c r="Q14" s="45"/>
      <c r="R14" s="46">
        <f>SUM(M14:Q14)</f>
        <v>0</v>
      </c>
      <c r="S14" s="61" t="s">
        <v>99</v>
      </c>
      <c r="T14" s="63">
        <f>I12+R14</f>
        <v>182</v>
      </c>
      <c r="U14" s="63">
        <v>4</v>
      </c>
      <c r="V14" s="75">
        <f>T14/U14</f>
        <v>45.5</v>
      </c>
    </row>
    <row r="15" spans="2:22" s="4" customFormat="1" ht="12.75" customHeight="1">
      <c r="B15" s="150"/>
      <c r="C15" s="7" t="s">
        <v>99</v>
      </c>
      <c r="D15" s="2">
        <v>117</v>
      </c>
      <c r="E15" s="2">
        <v>88</v>
      </c>
      <c r="F15" s="2">
        <v>103</v>
      </c>
      <c r="G15" s="8">
        <v>119</v>
      </c>
      <c r="H15" s="35"/>
      <c r="I15" s="36">
        <f>SUM(D15:H15)</f>
        <v>427</v>
      </c>
      <c r="J15" s="27">
        <v>12</v>
      </c>
      <c r="K15" s="14" t="s">
        <v>113</v>
      </c>
      <c r="L15" s="62"/>
      <c r="M15" s="58" t="s">
        <v>157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48" t="s">
        <v>84</v>
      </c>
      <c r="C16" s="6" t="s">
        <v>34</v>
      </c>
      <c r="D16" s="52">
        <v>42863</v>
      </c>
      <c r="E16" s="52">
        <v>42870</v>
      </c>
      <c r="F16" s="52">
        <v>42877</v>
      </c>
      <c r="G16" s="53">
        <v>42884</v>
      </c>
      <c r="H16" s="50"/>
      <c r="I16" s="148">
        <f>SUM(D17:H17)+R21+J17</f>
        <v>259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49"/>
      <c r="C17" s="32" t="s">
        <v>35</v>
      </c>
      <c r="D17" s="33">
        <v>48</v>
      </c>
      <c r="E17" s="33">
        <v>40</v>
      </c>
      <c r="F17" s="33">
        <v>44</v>
      </c>
      <c r="G17" s="48">
        <v>36</v>
      </c>
      <c r="H17" s="34"/>
      <c r="I17" s="149"/>
      <c r="J17" s="28"/>
      <c r="K17" s="29" t="s">
        <v>102</v>
      </c>
      <c r="L17" s="62"/>
      <c r="M17" s="41"/>
      <c r="N17" s="42"/>
      <c r="O17" s="42"/>
      <c r="P17" s="42"/>
      <c r="Q17" s="42"/>
      <c r="R17" s="43">
        <f>SUM(M17:P17)</f>
        <v>0</v>
      </c>
      <c r="S17" s="19" t="s">
        <v>35</v>
      </c>
      <c r="T17" s="63"/>
      <c r="U17" s="63"/>
      <c r="V17" s="64"/>
    </row>
    <row r="18" spans="2:22" s="4" customFormat="1" ht="12.75" customHeight="1">
      <c r="B18" s="150"/>
      <c r="C18" s="7" t="s">
        <v>99</v>
      </c>
      <c r="D18" s="2">
        <v>160</v>
      </c>
      <c r="E18" s="2">
        <v>121</v>
      </c>
      <c r="F18" s="2">
        <v>141</v>
      </c>
      <c r="G18" s="8">
        <v>108</v>
      </c>
      <c r="H18" s="35"/>
      <c r="I18" s="36">
        <f>SUM(D18:H18)</f>
        <v>530</v>
      </c>
      <c r="J18" s="27">
        <v>24</v>
      </c>
      <c r="K18" s="14" t="s">
        <v>113</v>
      </c>
      <c r="L18" s="62"/>
      <c r="M18" s="44"/>
      <c r="N18" s="45"/>
      <c r="O18" s="45"/>
      <c r="P18" s="45"/>
      <c r="Q18" s="45"/>
      <c r="R18" s="46">
        <f>SUM(M18:Q18)</f>
        <v>0</v>
      </c>
      <c r="S18" s="19" t="s">
        <v>99</v>
      </c>
      <c r="T18" s="63">
        <f>I15+R18</f>
        <v>427</v>
      </c>
      <c r="U18" s="63">
        <v>8</v>
      </c>
      <c r="V18" s="75">
        <f>T18/U18</f>
        <v>53.375</v>
      </c>
    </row>
    <row r="19" spans="2:22" s="4" customFormat="1" ht="12.75" customHeight="1">
      <c r="B19" s="148" t="s">
        <v>85</v>
      </c>
      <c r="C19" s="6" t="s">
        <v>34</v>
      </c>
      <c r="D19" s="52"/>
      <c r="E19" s="52"/>
      <c r="F19" s="52"/>
      <c r="G19" s="53"/>
      <c r="H19" s="54"/>
      <c r="I19" s="148">
        <f>SUM(D20:H20)+R25+J20</f>
        <v>0</v>
      </c>
      <c r="J19" s="26"/>
      <c r="K19" s="13" t="s">
        <v>101</v>
      </c>
      <c r="L19" s="62"/>
      <c r="M19" s="58" t="s">
        <v>158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49"/>
      <c r="C20" s="32" t="s">
        <v>35</v>
      </c>
      <c r="D20" s="33"/>
      <c r="E20" s="33"/>
      <c r="F20" s="33"/>
      <c r="G20" s="48"/>
      <c r="H20" s="34"/>
      <c r="I20" s="149"/>
      <c r="J20" s="28"/>
      <c r="K20" s="29" t="s">
        <v>102</v>
      </c>
      <c r="L20" s="62"/>
      <c r="M20" s="38">
        <v>42857</v>
      </c>
      <c r="N20" s="39">
        <v>42864</v>
      </c>
      <c r="O20" s="39">
        <v>42871</v>
      </c>
      <c r="P20" s="39">
        <v>42878</v>
      </c>
      <c r="Q20" s="39">
        <v>42885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0"/>
      <c r="C21" s="7" t="s">
        <v>99</v>
      </c>
      <c r="D21" s="2"/>
      <c r="E21" s="2"/>
      <c r="F21" s="2"/>
      <c r="G21" s="8"/>
      <c r="H21" s="35"/>
      <c r="I21" s="36">
        <f>SUM(D21:H21)</f>
        <v>0</v>
      </c>
      <c r="J21" s="27"/>
      <c r="K21" s="14" t="s">
        <v>113</v>
      </c>
      <c r="L21" s="62"/>
      <c r="M21" s="41">
        <v>0</v>
      </c>
      <c r="N21" s="42">
        <v>0</v>
      </c>
      <c r="O21" s="42">
        <v>28</v>
      </c>
      <c r="P21" s="42">
        <v>32</v>
      </c>
      <c r="Q21" s="42">
        <v>31</v>
      </c>
      <c r="R21" s="43">
        <v>91</v>
      </c>
      <c r="S21" s="19" t="s">
        <v>35</v>
      </c>
      <c r="T21" s="63">
        <f>I18+R22</f>
        <v>844</v>
      </c>
      <c r="U21" s="63">
        <v>9</v>
      </c>
      <c r="V21" s="75">
        <f>T21/U21</f>
        <v>93.777777777777771</v>
      </c>
    </row>
    <row r="22" spans="2:22" s="4" customFormat="1" ht="12.75" customHeight="1">
      <c r="B22" s="148" t="s">
        <v>86</v>
      </c>
      <c r="C22" s="6" t="s">
        <v>34</v>
      </c>
      <c r="D22" s="52"/>
      <c r="E22" s="52"/>
      <c r="F22" s="52"/>
      <c r="G22" s="53"/>
      <c r="H22" s="53"/>
      <c r="I22" s="148">
        <f>SUM(D23:H23)+R29</f>
        <v>0</v>
      </c>
      <c r="J22" s="26"/>
      <c r="K22" s="13" t="s">
        <v>101</v>
      </c>
      <c r="L22" s="62"/>
      <c r="M22" s="44">
        <v>0</v>
      </c>
      <c r="N22" s="45">
        <v>0</v>
      </c>
      <c r="O22" s="45">
        <v>87</v>
      </c>
      <c r="P22" s="45">
        <v>113</v>
      </c>
      <c r="Q22" s="45">
        <v>114</v>
      </c>
      <c r="R22" s="46">
        <v>314</v>
      </c>
      <c r="S22" s="19" t="s">
        <v>99</v>
      </c>
      <c r="T22" s="63"/>
      <c r="U22" s="63"/>
      <c r="V22" s="75"/>
    </row>
    <row r="23" spans="2:22" s="4" customFormat="1" ht="12.75" customHeight="1">
      <c r="B23" s="149"/>
      <c r="C23" s="32" t="s">
        <v>35</v>
      </c>
      <c r="D23" s="33"/>
      <c r="E23" s="33"/>
      <c r="F23" s="33"/>
      <c r="G23" s="48"/>
      <c r="H23" s="34"/>
      <c r="I23" s="149"/>
      <c r="J23" s="28"/>
      <c r="K23" s="29" t="s">
        <v>102</v>
      </c>
      <c r="L23" s="63"/>
      <c r="M23" s="58"/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0"/>
      <c r="C24" s="7" t="s">
        <v>99</v>
      </c>
      <c r="D24" s="2"/>
      <c r="E24" s="2"/>
      <c r="F24" s="2"/>
      <c r="G24" s="8"/>
      <c r="H24" s="35"/>
      <c r="I24" s="36">
        <f>SUM(D24:H24)</f>
        <v>0</v>
      </c>
      <c r="J24" s="27"/>
      <c r="K24" s="14" t="s">
        <v>113</v>
      </c>
      <c r="L24" s="63"/>
      <c r="M24" s="38"/>
      <c r="N24" s="39"/>
      <c r="O24" s="39"/>
      <c r="P24" s="39"/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48" t="s">
        <v>87</v>
      </c>
      <c r="C25" s="6" t="s">
        <v>34</v>
      </c>
      <c r="D25" s="52"/>
      <c r="E25" s="52"/>
      <c r="F25" s="52"/>
      <c r="G25" s="53"/>
      <c r="H25" s="51"/>
      <c r="I25" s="148">
        <f>SUM(D26:H26)+R33</f>
        <v>0</v>
      </c>
      <c r="J25" s="26"/>
      <c r="K25" s="13" t="s">
        <v>101</v>
      </c>
      <c r="L25" s="63"/>
      <c r="M25" s="41"/>
      <c r="N25" s="42"/>
      <c r="O25" s="42"/>
      <c r="P25" s="42"/>
      <c r="Q25" s="45"/>
      <c r="R25" s="43">
        <f>SUM(M25:P25)</f>
        <v>0</v>
      </c>
      <c r="S25" s="19" t="s">
        <v>35</v>
      </c>
      <c r="T25" s="63">
        <f>I21+R26</f>
        <v>0</v>
      </c>
      <c r="U25" s="63"/>
      <c r="V25" s="75" t="e">
        <f>T25/U25</f>
        <v>#DIV/0!</v>
      </c>
    </row>
    <row r="26" spans="2:22" s="4" customFormat="1" ht="12.75" customHeight="1">
      <c r="B26" s="149"/>
      <c r="C26" s="32" t="s">
        <v>35</v>
      </c>
      <c r="D26" s="33"/>
      <c r="E26" s="33"/>
      <c r="F26" s="33"/>
      <c r="G26" s="48"/>
      <c r="H26" s="34"/>
      <c r="I26" s="149"/>
      <c r="J26" s="28"/>
      <c r="K26" s="29" t="s">
        <v>102</v>
      </c>
      <c r="L26" s="63"/>
      <c r="M26" s="44"/>
      <c r="N26" s="45"/>
      <c r="O26" s="45"/>
      <c r="P26" s="45"/>
      <c r="Q26" s="58"/>
      <c r="R26" s="46">
        <f>SUM(M26:Q26)</f>
        <v>0</v>
      </c>
      <c r="S26" s="19" t="s">
        <v>99</v>
      </c>
      <c r="T26" s="63"/>
      <c r="U26" s="63"/>
      <c r="V26" s="75"/>
    </row>
    <row r="27" spans="2:22" s="4" customFormat="1" ht="12.75" customHeight="1">
      <c r="B27" s="150"/>
      <c r="C27" s="7" t="s">
        <v>99</v>
      </c>
      <c r="D27" s="2"/>
      <c r="E27" s="2"/>
      <c r="F27" s="2"/>
      <c r="G27" s="8"/>
      <c r="H27" s="35"/>
      <c r="I27" s="36">
        <f>SUM(D27:H27)</f>
        <v>0</v>
      </c>
      <c r="J27" s="27"/>
      <c r="K27" s="14" t="s">
        <v>113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48" t="s">
        <v>90</v>
      </c>
      <c r="C28" s="6" t="s">
        <v>34</v>
      </c>
      <c r="D28" s="52"/>
      <c r="E28" s="52"/>
      <c r="F28" s="52"/>
      <c r="G28" s="53"/>
      <c r="H28" s="54"/>
      <c r="I28" s="148">
        <f>SUM(D29:H29)+R37+J29</f>
        <v>0</v>
      </c>
      <c r="J28" s="26"/>
      <c r="K28" s="13" t="s">
        <v>101</v>
      </c>
      <c r="L28" s="63"/>
      <c r="M28" s="38"/>
      <c r="N28" s="39"/>
      <c r="O28" s="39"/>
      <c r="P28" s="39"/>
      <c r="Q28" s="42"/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49"/>
      <c r="C29" s="32" t="s">
        <v>35</v>
      </c>
      <c r="D29" s="33"/>
      <c r="E29" s="33"/>
      <c r="F29" s="33"/>
      <c r="G29" s="48"/>
      <c r="H29" s="34"/>
      <c r="I29" s="149"/>
      <c r="J29" s="28"/>
      <c r="K29" s="29" t="s">
        <v>102</v>
      </c>
      <c r="L29" s="63"/>
      <c r="M29" s="41"/>
      <c r="N29" s="42"/>
      <c r="O29" s="42"/>
      <c r="P29" s="42"/>
      <c r="Q29" s="45"/>
      <c r="R29" s="43">
        <f>SUM(M29:Q29)</f>
        <v>0</v>
      </c>
      <c r="S29" s="19" t="s">
        <v>35</v>
      </c>
      <c r="T29" s="63">
        <f>I24+R30</f>
        <v>0</v>
      </c>
      <c r="U29" s="63"/>
      <c r="V29" s="75" t="e">
        <f>T29/U29</f>
        <v>#DIV/0!</v>
      </c>
    </row>
    <row r="30" spans="2:22" s="4" customFormat="1" ht="12.75" customHeight="1">
      <c r="B30" s="150"/>
      <c r="C30" s="7" t="s">
        <v>99</v>
      </c>
      <c r="D30" s="2"/>
      <c r="E30" s="2"/>
      <c r="F30" s="2"/>
      <c r="G30" s="8"/>
      <c r="H30" s="35"/>
      <c r="I30" s="36">
        <f>SUM(D30:H30)</f>
        <v>0</v>
      </c>
      <c r="J30" s="27"/>
      <c r="K30" s="14" t="s">
        <v>113</v>
      </c>
      <c r="L30" s="63"/>
      <c r="M30" s="44"/>
      <c r="N30" s="45"/>
      <c r="O30" s="45"/>
      <c r="P30" s="45"/>
      <c r="Q30" s="58"/>
      <c r="R30" s="46">
        <f>SUM(M30:Q30)</f>
        <v>0</v>
      </c>
      <c r="S30" s="19" t="s">
        <v>99</v>
      </c>
      <c r="T30" s="63"/>
      <c r="U30" s="63"/>
      <c r="V30" s="75"/>
    </row>
    <row r="31" spans="2:22" s="4" customFormat="1" ht="12.75" customHeight="1">
      <c r="B31" s="148" t="s">
        <v>91</v>
      </c>
      <c r="C31" s="6" t="s">
        <v>34</v>
      </c>
      <c r="D31" s="52"/>
      <c r="E31" s="52"/>
      <c r="F31" s="52"/>
      <c r="G31" s="53"/>
      <c r="H31" s="50"/>
      <c r="I31" s="148">
        <f>SUM(D32:H32)+R41+J32</f>
        <v>0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49"/>
      <c r="C32" s="32" t="s">
        <v>35</v>
      </c>
      <c r="D32" s="33"/>
      <c r="E32" s="33"/>
      <c r="F32" s="33"/>
      <c r="G32" s="48"/>
      <c r="H32" s="34"/>
      <c r="I32" s="149"/>
      <c r="J32" s="28"/>
      <c r="K32" s="29" t="s">
        <v>102</v>
      </c>
      <c r="L32" s="63"/>
      <c r="M32" s="38"/>
      <c r="N32" s="39"/>
      <c r="O32" s="39"/>
      <c r="P32" s="39"/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0"/>
      <c r="C33" s="7" t="s">
        <v>99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113</v>
      </c>
      <c r="L33" s="63"/>
      <c r="M33" s="41"/>
      <c r="N33" s="42"/>
      <c r="O33" s="42"/>
      <c r="P33" s="42"/>
      <c r="Q33" s="45"/>
      <c r="R33" s="43">
        <f>SUM(M33:Q33)</f>
        <v>0</v>
      </c>
      <c r="S33" s="19" t="s">
        <v>35</v>
      </c>
      <c r="T33" s="63">
        <f>I27+R34</f>
        <v>0</v>
      </c>
      <c r="U33" s="63"/>
      <c r="V33" s="75" t="e">
        <f>T33/U33</f>
        <v>#DIV/0!</v>
      </c>
    </row>
    <row r="34" spans="2:22" s="4" customFormat="1" ht="12.75" customHeight="1">
      <c r="B34" s="148" t="s">
        <v>94</v>
      </c>
      <c r="C34" s="6" t="s">
        <v>34</v>
      </c>
      <c r="D34" s="52"/>
      <c r="E34" s="52"/>
      <c r="F34" s="52"/>
      <c r="G34" s="53"/>
      <c r="H34" s="50"/>
      <c r="I34" s="148">
        <f>SUM(D35:H35)+R45+J35</f>
        <v>0</v>
      </c>
      <c r="J34" s="26"/>
      <c r="K34" s="13" t="s">
        <v>101</v>
      </c>
      <c r="L34" s="63"/>
      <c r="M34" s="44"/>
      <c r="N34" s="45"/>
      <c r="O34" s="45"/>
      <c r="P34" s="45"/>
      <c r="Q34" s="58"/>
      <c r="R34" s="46">
        <f>SUM(M34:Q34)</f>
        <v>0</v>
      </c>
      <c r="S34" s="19" t="s">
        <v>99</v>
      </c>
      <c r="T34" s="63"/>
      <c r="U34" s="63"/>
      <c r="V34" s="75"/>
    </row>
    <row r="35" spans="2:22" s="4" customFormat="1" ht="12.75" customHeight="1">
      <c r="B35" s="149"/>
      <c r="C35" s="32" t="s">
        <v>35</v>
      </c>
      <c r="D35" s="33"/>
      <c r="E35" s="33"/>
      <c r="F35" s="33"/>
      <c r="G35" s="48"/>
      <c r="H35" s="34"/>
      <c r="I35" s="149"/>
      <c r="J35" s="28"/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0"/>
      <c r="C36" s="7" t="s">
        <v>99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113</v>
      </c>
      <c r="L36" s="63"/>
      <c r="M36" s="38"/>
      <c r="N36" s="39"/>
      <c r="O36" s="39"/>
      <c r="P36" s="39"/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48" t="s">
        <v>95</v>
      </c>
      <c r="C37" s="6" t="s">
        <v>34</v>
      </c>
      <c r="D37" s="52"/>
      <c r="E37" s="52"/>
      <c r="F37" s="52"/>
      <c r="G37" s="53"/>
      <c r="H37" s="54"/>
      <c r="I37" s="148">
        <f>SUM(D38:H38)+R49+J38</f>
        <v>0</v>
      </c>
      <c r="J37" s="26"/>
      <c r="K37" s="13" t="s">
        <v>101</v>
      </c>
      <c r="L37" s="63"/>
      <c r="M37" s="41"/>
      <c r="N37" s="42"/>
      <c r="O37" s="42"/>
      <c r="P37" s="42"/>
      <c r="Q37" s="45"/>
      <c r="R37" s="43">
        <f>SUM(M37:Q37)</f>
        <v>0</v>
      </c>
      <c r="S37" s="19" t="s">
        <v>35</v>
      </c>
      <c r="T37" s="63">
        <f>I30+R38</f>
        <v>0</v>
      </c>
      <c r="U37" s="63"/>
      <c r="V37" s="75" t="e">
        <f>T37/U37</f>
        <v>#DIV/0!</v>
      </c>
    </row>
    <row r="38" spans="2:22" s="4" customFormat="1" ht="12.75" customHeight="1">
      <c r="B38" s="149"/>
      <c r="C38" s="32" t="s">
        <v>35</v>
      </c>
      <c r="D38" s="33"/>
      <c r="E38" s="33"/>
      <c r="F38" s="33"/>
      <c r="G38" s="48"/>
      <c r="H38" s="34"/>
      <c r="I38" s="149"/>
      <c r="J38" s="28"/>
      <c r="K38" s="29" t="s">
        <v>102</v>
      </c>
      <c r="L38" s="63"/>
      <c r="M38" s="44"/>
      <c r="N38" s="45"/>
      <c r="O38" s="45"/>
      <c r="P38" s="45"/>
      <c r="Q38" s="58"/>
      <c r="R38" s="46">
        <f>SUM(M38:P38)</f>
        <v>0</v>
      </c>
      <c r="S38" s="19" t="s">
        <v>99</v>
      </c>
      <c r="T38" s="63"/>
      <c r="U38" s="63"/>
      <c r="V38" s="75"/>
    </row>
    <row r="39" spans="2:22" s="4" customFormat="1" ht="12.75" customHeight="1">
      <c r="B39" s="150"/>
      <c r="C39" s="7" t="s">
        <v>99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113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47" t="s">
        <v>38</v>
      </c>
      <c r="H40" s="147"/>
      <c r="I40" s="11">
        <f>I4+I7+I10+I13+I16+I19+I22+I25+I28+I31+I34+I37</f>
        <v>934</v>
      </c>
      <c r="J40" s="66">
        <f>SUM(J6+J9+J12+J15+J18+J21+J24+J27+J30+J33+J36+J39)</f>
        <v>48</v>
      </c>
      <c r="K40" s="63" t="s">
        <v>113</v>
      </c>
      <c r="L40" s="63"/>
      <c r="M40" s="38"/>
      <c r="N40" s="39"/>
      <c r="O40" s="39"/>
      <c r="P40" s="39"/>
      <c r="Q40" s="42"/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5</v>
      </c>
      <c r="K41" s="63" t="s">
        <v>114</v>
      </c>
      <c r="L41" s="63"/>
      <c r="M41" s="41"/>
      <c r="N41" s="42"/>
      <c r="O41" s="42"/>
      <c r="P41" s="42"/>
      <c r="Q41" s="45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47" t="s">
        <v>73</v>
      </c>
      <c r="H42" s="147"/>
      <c r="I42" s="11">
        <f>I40+J40</f>
        <v>982</v>
      </c>
      <c r="J42" s="59"/>
      <c r="K42" s="59"/>
      <c r="L42" s="59"/>
      <c r="M42" s="44"/>
      <c r="N42" s="45"/>
      <c r="O42" s="45"/>
      <c r="P42" s="45"/>
      <c r="Q42" s="58"/>
      <c r="R42" s="46">
        <f>SUM(M42:Q42)</f>
        <v>0</v>
      </c>
      <c r="S42" s="19" t="s">
        <v>99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5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>
        <f>I40-J41</f>
        <v>929</v>
      </c>
      <c r="J46" s="59"/>
      <c r="K46" s="59"/>
      <c r="L46" s="59"/>
      <c r="M46" s="44"/>
      <c r="N46" s="45"/>
      <c r="O46" s="45"/>
      <c r="P46" s="45"/>
      <c r="Q46" s="58"/>
      <c r="R46" s="46">
        <f>SUM(M46:P46)</f>
        <v>0</v>
      </c>
      <c r="S46" s="19" t="s">
        <v>99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133"/>
      <c r="R50" s="46">
        <f>SUM(M50:Q50)</f>
        <v>0</v>
      </c>
      <c r="S50" s="19" t="s">
        <v>99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115</v>
      </c>
      <c r="X54" t="s">
        <v>116</v>
      </c>
    </row>
    <row r="55" spans="2:24">
      <c r="S55" s="18"/>
      <c r="V55" t="s">
        <v>117</v>
      </c>
      <c r="X55" t="s">
        <v>118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A7" workbookViewId="0">
      <selection activeCell="F16" sqref="F16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2019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270</v>
      </c>
      <c r="C4" s="15">
        <v>237</v>
      </c>
      <c r="D4" s="15">
        <v>314</v>
      </c>
      <c r="E4" s="15">
        <v>280</v>
      </c>
      <c r="F4" s="15">
        <v>323</v>
      </c>
      <c r="G4" s="15">
        <v>246</v>
      </c>
      <c r="H4" s="15">
        <v>224</v>
      </c>
      <c r="I4" s="15">
        <v>171</v>
      </c>
      <c r="J4" s="15">
        <v>214</v>
      </c>
      <c r="K4" s="15">
        <v>280</v>
      </c>
      <c r="L4" s="15">
        <v>302</v>
      </c>
      <c r="M4" s="15">
        <v>212</v>
      </c>
      <c r="N4" s="23">
        <f t="shared" ref="N4:N9" si="0">SUM(B4:M4)</f>
        <v>3073</v>
      </c>
    </row>
    <row r="5" spans="1:17">
      <c r="A5" s="15" t="s">
        <v>92</v>
      </c>
      <c r="B5" s="15">
        <v>27</v>
      </c>
      <c r="C5" s="15">
        <v>27</v>
      </c>
      <c r="D5" s="15">
        <v>30</v>
      </c>
      <c r="E5" s="15">
        <v>0</v>
      </c>
      <c r="F5" s="15">
        <v>0</v>
      </c>
      <c r="G5" s="15">
        <v>9</v>
      </c>
      <c r="H5" s="15">
        <v>0</v>
      </c>
      <c r="I5" s="15">
        <v>7</v>
      </c>
      <c r="J5" s="15">
        <v>7</v>
      </c>
      <c r="K5" s="15">
        <v>0</v>
      </c>
      <c r="L5" s="15">
        <v>7</v>
      </c>
      <c r="M5" s="15">
        <v>2</v>
      </c>
      <c r="N5" s="23">
        <f t="shared" si="0"/>
        <v>116</v>
      </c>
      <c r="O5" s="163" t="s">
        <v>96</v>
      </c>
    </row>
    <row r="6" spans="1:17">
      <c r="A6" t="s">
        <v>80</v>
      </c>
      <c r="B6" s="24">
        <f>B4+B5</f>
        <v>297</v>
      </c>
      <c r="C6" s="24">
        <f t="shared" ref="C6:M6" si="1">C4+C5</f>
        <v>264</v>
      </c>
      <c r="D6" s="24">
        <f t="shared" si="1"/>
        <v>344</v>
      </c>
      <c r="E6" s="24">
        <f t="shared" si="1"/>
        <v>280</v>
      </c>
      <c r="F6" s="24">
        <f t="shared" si="1"/>
        <v>323</v>
      </c>
      <c r="G6" s="24">
        <f t="shared" si="1"/>
        <v>255</v>
      </c>
      <c r="H6" s="24">
        <f t="shared" si="1"/>
        <v>224</v>
      </c>
      <c r="I6" s="24">
        <f t="shared" si="1"/>
        <v>178</v>
      </c>
      <c r="J6" s="24">
        <f t="shared" si="1"/>
        <v>221</v>
      </c>
      <c r="K6" s="24">
        <f t="shared" si="1"/>
        <v>280</v>
      </c>
      <c r="L6" s="24">
        <f t="shared" si="1"/>
        <v>309</v>
      </c>
      <c r="M6" s="24">
        <f t="shared" si="1"/>
        <v>214</v>
      </c>
      <c r="N6" s="23">
        <f t="shared" si="0"/>
        <v>3189</v>
      </c>
      <c r="O6" s="163"/>
    </row>
    <row r="7" spans="1:17">
      <c r="A7" t="s">
        <v>88</v>
      </c>
      <c r="B7" s="24">
        <v>119</v>
      </c>
      <c r="C7" s="24">
        <v>118</v>
      </c>
      <c r="D7" s="24">
        <v>104</v>
      </c>
      <c r="E7" s="24">
        <v>98</v>
      </c>
      <c r="F7" s="24">
        <v>96</v>
      </c>
      <c r="G7" s="24">
        <v>104</v>
      </c>
      <c r="H7" s="24">
        <v>100</v>
      </c>
      <c r="I7" s="24">
        <v>89</v>
      </c>
      <c r="J7" s="24">
        <v>96</v>
      </c>
      <c r="K7" s="24">
        <v>95</v>
      </c>
      <c r="L7" s="24">
        <v>93</v>
      </c>
      <c r="M7" s="24">
        <v>92</v>
      </c>
      <c r="N7" s="76">
        <f t="shared" si="0"/>
        <v>1204</v>
      </c>
      <c r="O7" s="25">
        <f>N7/12</f>
        <v>100.33333333333333</v>
      </c>
    </row>
    <row r="8" spans="1:17">
      <c r="A8" t="s">
        <v>89</v>
      </c>
      <c r="B8" s="24">
        <v>385</v>
      </c>
      <c r="C8" s="24">
        <v>380</v>
      </c>
      <c r="D8" s="24">
        <v>369</v>
      </c>
      <c r="E8" s="24">
        <v>365</v>
      </c>
      <c r="F8" s="24">
        <v>228</v>
      </c>
      <c r="G8" s="24">
        <v>343</v>
      </c>
      <c r="H8" s="24">
        <v>338</v>
      </c>
      <c r="I8" s="24">
        <v>335</v>
      </c>
      <c r="J8" s="24">
        <v>338</v>
      </c>
      <c r="K8" s="24">
        <v>341</v>
      </c>
      <c r="L8" s="24">
        <v>342</v>
      </c>
      <c r="M8" s="24">
        <v>340</v>
      </c>
      <c r="N8" s="76">
        <f t="shared" si="0"/>
        <v>4104</v>
      </c>
      <c r="O8" s="25">
        <f t="shared" ref="O8:O9" si="2">N8/12</f>
        <v>342</v>
      </c>
    </row>
    <row r="9" spans="1:17">
      <c r="A9" t="s">
        <v>93</v>
      </c>
      <c r="B9" s="24">
        <v>100</v>
      </c>
      <c r="C9" s="24">
        <v>103</v>
      </c>
      <c r="D9" s="24">
        <v>121</v>
      </c>
      <c r="E9" s="24">
        <v>109</v>
      </c>
      <c r="F9" s="24">
        <v>128</v>
      </c>
      <c r="G9" s="24">
        <v>104</v>
      </c>
      <c r="H9" s="24">
        <v>92</v>
      </c>
      <c r="I9" s="24">
        <v>89</v>
      </c>
      <c r="J9" s="24">
        <v>86</v>
      </c>
      <c r="K9" s="24">
        <v>104</v>
      </c>
      <c r="L9" s="24">
        <v>114</v>
      </c>
      <c r="M9" s="24">
        <v>82</v>
      </c>
      <c r="N9" s="76">
        <f t="shared" si="0"/>
        <v>1232</v>
      </c>
      <c r="O9" s="25">
        <f t="shared" si="2"/>
        <v>102.66666666666667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154</v>
      </c>
      <c r="B11" s="15">
        <f>B7*3.2</f>
        <v>380.8</v>
      </c>
      <c r="C11" s="15">
        <f t="shared" ref="C11:D11" si="3">C7*3.2</f>
        <v>377.6</v>
      </c>
      <c r="D11" s="15">
        <f t="shared" si="3"/>
        <v>332.8</v>
      </c>
      <c r="E11" s="15">
        <f>E7*3.2</f>
        <v>313.60000000000002</v>
      </c>
      <c r="F11" s="15">
        <f>F7*3.2</f>
        <v>307.20000000000005</v>
      </c>
      <c r="G11" s="15">
        <f t="shared" ref="G11:M11" si="4">G7*3.2</f>
        <v>332.8</v>
      </c>
      <c r="H11" s="15">
        <f t="shared" si="4"/>
        <v>320</v>
      </c>
      <c r="I11" s="15">
        <f t="shared" si="4"/>
        <v>284.8</v>
      </c>
      <c r="J11" s="15">
        <f t="shared" si="4"/>
        <v>307.20000000000005</v>
      </c>
      <c r="K11" s="15">
        <f t="shared" si="4"/>
        <v>304</v>
      </c>
      <c r="L11" s="15">
        <f t="shared" si="4"/>
        <v>297.60000000000002</v>
      </c>
      <c r="M11" s="15">
        <f t="shared" si="4"/>
        <v>294.40000000000003</v>
      </c>
      <c r="N11" s="76">
        <f>SUM(B11:M11)</f>
        <v>3852.8</v>
      </c>
      <c r="O11" s="25">
        <f>N11/12</f>
        <v>321.06666666666666</v>
      </c>
    </row>
    <row r="12" spans="1:17">
      <c r="A12">
        <v>2020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291</v>
      </c>
      <c r="C14" s="15">
        <v>214</v>
      </c>
      <c r="D14" s="15">
        <v>46</v>
      </c>
      <c r="E14" s="15">
        <v>124</v>
      </c>
      <c r="F14" s="15">
        <v>259</v>
      </c>
      <c r="G14" s="15"/>
      <c r="H14" s="15"/>
      <c r="I14" s="15"/>
      <c r="J14" s="15"/>
      <c r="K14" s="15"/>
      <c r="L14" s="15"/>
      <c r="M14" s="15"/>
      <c r="N14" s="23">
        <f t="shared" ref="N14:N19" si="5">SUM(B14:M14)</f>
        <v>934</v>
      </c>
      <c r="Q14" s="15"/>
    </row>
    <row r="15" spans="1:17">
      <c r="A15" s="15" t="s">
        <v>107</v>
      </c>
      <c r="B15" s="15">
        <v>10</v>
      </c>
      <c r="C15" s="15">
        <v>2</v>
      </c>
      <c r="D15" s="15">
        <v>0</v>
      </c>
      <c r="E15" s="15">
        <v>12</v>
      </c>
      <c r="F15" s="15">
        <v>24</v>
      </c>
      <c r="G15" s="15"/>
      <c r="H15" s="15"/>
      <c r="I15" s="15"/>
      <c r="J15" s="15"/>
      <c r="K15" s="15"/>
      <c r="L15" s="15"/>
      <c r="M15" s="15"/>
      <c r="N15" s="23">
        <f t="shared" si="5"/>
        <v>48</v>
      </c>
      <c r="O15" s="163" t="s">
        <v>96</v>
      </c>
    </row>
    <row r="16" spans="1:17">
      <c r="A16" t="s">
        <v>80</v>
      </c>
      <c r="B16" s="24">
        <f>B14+B15</f>
        <v>301</v>
      </c>
      <c r="C16" s="24">
        <f t="shared" ref="C16:M16" si="6">C14+C15</f>
        <v>216</v>
      </c>
      <c r="D16" s="24">
        <f t="shared" si="6"/>
        <v>46</v>
      </c>
      <c r="E16" s="24">
        <f t="shared" si="6"/>
        <v>136</v>
      </c>
      <c r="F16" s="24">
        <f t="shared" si="6"/>
        <v>283</v>
      </c>
      <c r="G16" s="24">
        <f t="shared" si="6"/>
        <v>0</v>
      </c>
      <c r="H16" s="24">
        <f t="shared" si="6"/>
        <v>0</v>
      </c>
      <c r="I16" s="24">
        <f t="shared" si="6"/>
        <v>0</v>
      </c>
      <c r="J16" s="24">
        <f t="shared" si="6"/>
        <v>0</v>
      </c>
      <c r="K16" s="24">
        <f t="shared" si="6"/>
        <v>0</v>
      </c>
      <c r="L16" s="24">
        <f t="shared" si="6"/>
        <v>0</v>
      </c>
      <c r="M16" s="24">
        <f t="shared" si="6"/>
        <v>0</v>
      </c>
      <c r="N16" s="23">
        <f t="shared" si="5"/>
        <v>982</v>
      </c>
      <c r="O16" s="163"/>
    </row>
    <row r="17" spans="1:15">
      <c r="A17" t="s">
        <v>88</v>
      </c>
      <c r="B17" s="24">
        <v>91</v>
      </c>
      <c r="C17" s="24">
        <v>88</v>
      </c>
      <c r="D17" s="24">
        <v>35</v>
      </c>
      <c r="E17" s="24">
        <v>40</v>
      </c>
      <c r="F17" s="24">
        <v>90</v>
      </c>
      <c r="G17" s="24"/>
      <c r="H17" s="24"/>
      <c r="I17" s="24"/>
      <c r="J17" s="24"/>
      <c r="K17" s="24"/>
      <c r="L17" s="24"/>
      <c r="M17" s="24"/>
      <c r="N17" s="76">
        <f t="shared" si="5"/>
        <v>344</v>
      </c>
      <c r="O17" s="25">
        <f>N17/5</f>
        <v>68.8</v>
      </c>
    </row>
    <row r="18" spans="1:15">
      <c r="A18" t="s">
        <v>89</v>
      </c>
      <c r="B18" s="24">
        <v>331</v>
      </c>
      <c r="C18" s="24">
        <v>322</v>
      </c>
      <c r="D18" s="24">
        <v>120</v>
      </c>
      <c r="E18" s="24">
        <v>148</v>
      </c>
      <c r="F18" s="24">
        <v>332</v>
      </c>
      <c r="G18" s="24"/>
      <c r="H18" s="24"/>
      <c r="I18" s="24"/>
      <c r="J18" s="24"/>
      <c r="K18" s="24"/>
      <c r="L18" s="24"/>
      <c r="M18" s="24"/>
      <c r="N18" s="76">
        <f t="shared" si="5"/>
        <v>1253</v>
      </c>
      <c r="O18" s="25">
        <f t="shared" ref="O18:O19" si="7">N18/5</f>
        <v>250.6</v>
      </c>
    </row>
    <row r="19" spans="1:15">
      <c r="A19" t="s">
        <v>93</v>
      </c>
      <c r="B19" s="24">
        <v>116.375</v>
      </c>
      <c r="C19" s="24">
        <v>93</v>
      </c>
      <c r="D19" s="24">
        <v>46</v>
      </c>
      <c r="E19" s="24">
        <v>53</v>
      </c>
      <c r="F19" s="24">
        <v>94</v>
      </c>
      <c r="G19" s="24"/>
      <c r="H19" s="24"/>
      <c r="I19" s="24"/>
      <c r="J19" s="24"/>
      <c r="K19" s="24"/>
      <c r="L19" s="24"/>
      <c r="M19" s="24"/>
      <c r="N19" s="76">
        <f t="shared" si="5"/>
        <v>402.375</v>
      </c>
      <c r="O19" s="25">
        <f t="shared" si="7"/>
        <v>80.474999999999994</v>
      </c>
    </row>
    <row r="21" spans="1:15">
      <c r="A21" t="s">
        <v>154</v>
      </c>
      <c r="B21">
        <f>B17*3.2</f>
        <v>291.2</v>
      </c>
      <c r="C21">
        <f t="shared" ref="C21:D21" si="8">C17*3.2</f>
        <v>281.60000000000002</v>
      </c>
      <c r="D21">
        <f t="shared" si="8"/>
        <v>112</v>
      </c>
      <c r="E21">
        <f>E17*3.2</f>
        <v>128</v>
      </c>
      <c r="F21">
        <f>F17*3.2</f>
        <v>288</v>
      </c>
      <c r="G21">
        <f t="shared" ref="G21:M21" si="9">G17*3.2</f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6">
        <f>SUM(B21:M21)</f>
        <v>1100.8</v>
      </c>
      <c r="O21" s="25">
        <f>N21/5</f>
        <v>220.16</v>
      </c>
    </row>
  </sheetData>
  <mergeCells count="2">
    <mergeCell ref="O5:O6"/>
    <mergeCell ref="O15:O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2020-06-19T13:41:18Z</dcterms:modified>
</cp:coreProperties>
</file>