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5420" windowHeight="4020" activeTab="1"/>
  </bookViews>
  <sheets>
    <sheet name="persone compiti" sheetId="5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3"/>
  <c r="O21"/>
  <c r="O18"/>
  <c r="O19"/>
  <c r="O17"/>
  <c r="I7" i="2" l="1"/>
  <c r="I16" l="1"/>
  <c r="R21"/>
  <c r="I13"/>
  <c r="N19" i="3" l="1"/>
  <c r="N18"/>
  <c r="N17"/>
  <c r="I4" i="2" l="1"/>
  <c r="R22" l="1"/>
  <c r="M6" i="3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N21" s="1"/>
  <c r="B21"/>
  <c r="R13" i="2"/>
  <c r="I10" s="1"/>
  <c r="N11" i="3" l="1"/>
  <c r="R29" i="2" l="1"/>
  <c r="I22" s="1"/>
  <c r="R46" l="1"/>
  <c r="R42" l="1"/>
  <c r="R38" l="1"/>
  <c r="R25" l="1"/>
  <c r="I19" s="1"/>
  <c r="R17" l="1"/>
  <c r="R14" l="1"/>
  <c r="R9" l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I40"/>
  <c r="I42" l="1"/>
</calcChain>
</file>

<file path=xl/sharedStrings.xml><?xml version="1.0" encoding="utf-8"?>
<sst xmlns="http://schemas.openxmlformats.org/spreadsheetml/2006/main" count="319" uniqueCount="160">
  <si>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</si>
  <si>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</si>
  <si>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</si>
  <si>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</si>
  <si>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</si>
  <si>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</si>
  <si>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</si>
  <si>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</si>
  <si>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</si>
  <si>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</si>
  <si>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</si>
  <si>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</si>
  <si>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</si>
  <si>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</si>
  <si>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</si>
  <si>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</si>
  <si>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</si>
  <si>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</si>
  <si>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</si>
  <si>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</si>
  <si>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</si>
  <si>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</si>
  <si>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</si>
  <si>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</si>
  <si>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</si>
  <si>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</si>
  <si>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</si>
  <si>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</si>
  <si>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</si>
  <si>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</si>
  <si>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</si>
  <si>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</si>
  <si>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</si>
  <si>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</si>
  <si>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</si>
  <si>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</si>
  <si>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</si>
  <si>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</si>
  <si>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</si>
  <si>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</si>
  <si>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</si>
  <si>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</si>
  <si>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</si>
  <si>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</si>
  <si>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</si>
  <si>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</si>
  <si>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</si>
  <si>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</si>
  <si>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</si>
  <si>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</si>
  <si>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</si>
  <si>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</si>
  <si>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</si>
  <si>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</si>
  <si>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</si>
  <si>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</si>
  <si>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</si>
  <si>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</si>
  <si>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</si>
  <si>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</si>
  <si>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</si>
  <si>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</si>
  <si>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</si>
  <si>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</si>
  <si>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</si>
  <si>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</si>
  <si>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</si>
  <si>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</si>
  <si>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</si>
  <si>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</si>
  <si>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</si>
  <si>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</si>
  <si>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</si>
  <si>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</si>
  <si>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</si>
  <si>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</si>
  <si>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</si>
  <si>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</si>
  <si>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</si>
  <si>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</si>
  <si>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</si>
  <si>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</si>
  <si>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</si>
  <si>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</si>
  <si>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</si>
  <si>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</si>
  <si>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</si>
  <si>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</si>
  <si>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</si>
  <si>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</si>
  <si>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</si>
  <si>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</si>
  <si>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</si>
  <si>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</si>
  <si>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</si>
  <si>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</si>
  <si>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</si>
  <si>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</si>
  <si>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</si>
  <si>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</si>
  <si>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</si>
  <si>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</si>
  <si>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</si>
  <si>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</si>
  <si>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</si>
  <si>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</si>
  <si>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</si>
  <si>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</si>
  <si>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</si>
  <si>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</si>
  <si>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</si>
  <si>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</si>
  <si>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</si>
  <si>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</si>
  <si>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</si>
  <si>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</si>
  <si>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</si>
  <si>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</si>
  <si>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</si>
  <si>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</si>
  <si>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</si>
  <si>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</si>
  <si>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</si>
  <si>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</si>
  <si>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</si>
  <si>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</si>
  <si>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</si>
  <si>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</si>
  <si>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</si>
  <si>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</si>
  <si>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</si>
  <si>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</si>
  <si>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</si>
  <si>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</si>
  <si>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</si>
  <si>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</si>
  <si>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</si>
  <si>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</si>
  <si>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</si>
  <si>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</si>
  <si>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</si>
  <si>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</si>
  <si>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</si>
  <si>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</si>
  <si>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</si>
  <si>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</si>
  <si>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</si>
  <si>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</si>
  <si>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</si>
  <si>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</si>
  <si>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</si>
  <si>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</si>
  <si>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</si>
  <si>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</si>
  <si>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</si>
  <si>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</si>
  <si>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</si>
  <si>
    <t>STORIA RACCOLTA E DISTRIBUZIONE BORSE 2021</t>
  </si>
  <si>
    <t>DONAZIONI Pizzini-D.Orione, Can. S. V, Asilo S. F, Caritas Str. Deho e CANONICA</t>
  </si>
  <si>
    <t>GIUGNO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</si>
</sst>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6" t="s">
        <v>149</v>
      </c>
      <c r="C2" s="137"/>
      <c r="D2" s="138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9"/>
      <c r="C4" s="139"/>
      <c r="D4" s="139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118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118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119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120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121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122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123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40" t="s">
        <v>124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41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41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2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125</v>
      </c>
      <c r="C21" s="111" t="s">
        <v>63</v>
      </c>
      <c r="D21" s="145" t="s">
        <v>126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7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7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7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7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7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7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127</v>
      </c>
      <c r="D28" s="147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128</v>
      </c>
      <c r="D29" s="147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129</v>
      </c>
      <c r="D30" s="147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7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130</v>
      </c>
      <c r="D32" s="140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8"/>
      <c r="E33" s="3" t="s">
        <v>131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132</v>
      </c>
      <c r="D34" s="140" t="s">
        <v>133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41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134</v>
      </c>
      <c r="D36" s="148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135</v>
      </c>
      <c r="D37" s="140" t="s">
        <v>136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137</v>
      </c>
      <c r="D38" s="141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138</v>
      </c>
      <c r="D39" s="141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150</v>
      </c>
      <c r="D40" s="141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139</v>
      </c>
      <c r="D41" s="141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140</v>
      </c>
      <c r="D42" s="148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141</v>
      </c>
      <c r="D43" s="142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7" t="s">
        <v>142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7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7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143</v>
      </c>
      <c r="D47" s="147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7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3" t="s">
        <v>66</v>
      </c>
      <c r="C49" s="105" t="s">
        <v>65</v>
      </c>
      <c r="D49" s="145" t="s">
        <v>144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4"/>
      <c r="C50" s="109" t="s">
        <v>145</v>
      </c>
      <c r="D50" s="146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146</v>
      </c>
      <c r="C53" s="129" t="s">
        <v>47</v>
      </c>
      <c r="D53" s="126" t="s">
        <v>147</v>
      </c>
      <c r="E53" s="3"/>
    </row>
    <row r="54" spans="1:9" ht="54.75" thickBot="1">
      <c r="A54" s="84"/>
      <c r="B54" s="130" t="s">
        <v>59</v>
      </c>
      <c r="C54" s="131" t="s">
        <v>148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9" zoomScale="75" zoomScaleNormal="75" zoomScalePageLayoutView="75" workbookViewId="0">
      <selection activeCell="P30" sqref="P30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56" t="s">
        <v>157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8"/>
    </row>
    <row r="2" spans="2:22" ht="21" customHeight="1">
      <c r="B2" s="153" t="s">
        <v>55</v>
      </c>
      <c r="C2" s="154"/>
      <c r="D2" s="154"/>
      <c r="E2" s="154"/>
      <c r="F2" s="154"/>
      <c r="G2" s="154"/>
      <c r="H2" s="154"/>
      <c r="I2" s="155"/>
      <c r="J2" s="55"/>
      <c r="K2" s="74" t="s">
        <v>101</v>
      </c>
      <c r="L2" s="56"/>
      <c r="M2" s="159" t="s">
        <v>100</v>
      </c>
      <c r="N2" s="160"/>
      <c r="O2" s="160"/>
      <c r="P2" s="160"/>
      <c r="Q2" s="160"/>
      <c r="R2" s="160"/>
      <c r="S2" s="160"/>
      <c r="T2" s="161" t="s">
        <v>103</v>
      </c>
      <c r="U2" s="163" t="s">
        <v>105</v>
      </c>
      <c r="V2" s="161" t="s">
        <v>104</v>
      </c>
    </row>
    <row r="3" spans="2:22" ht="24" customHeight="1">
      <c r="B3" s="12" t="s">
        <v>151</v>
      </c>
      <c r="C3" s="20" t="s">
        <v>36</v>
      </c>
      <c r="D3" s="20" t="s">
        <v>107</v>
      </c>
      <c r="E3" s="20" t="s">
        <v>108</v>
      </c>
      <c r="F3" s="20" t="s">
        <v>109</v>
      </c>
      <c r="G3" s="20" t="s">
        <v>110</v>
      </c>
      <c r="H3" s="20" t="s">
        <v>111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62"/>
      <c r="U3" s="164"/>
      <c r="V3" s="162"/>
    </row>
    <row r="4" spans="2:22" ht="12.75" customHeight="1">
      <c r="B4" s="150" t="s">
        <v>98</v>
      </c>
      <c r="C4" s="6" t="s">
        <v>34</v>
      </c>
      <c r="D4" s="30">
        <v>42736</v>
      </c>
      <c r="E4" s="30">
        <v>42743</v>
      </c>
      <c r="F4" s="30">
        <v>42750</v>
      </c>
      <c r="G4" s="47">
        <v>42757</v>
      </c>
      <c r="H4" s="31">
        <v>42764</v>
      </c>
      <c r="I4" s="150">
        <f>SUM(D5:H5)+R5+J6</f>
        <v>296</v>
      </c>
      <c r="J4" s="26"/>
      <c r="K4" s="13" t="s">
        <v>101</v>
      </c>
      <c r="L4" s="57"/>
      <c r="M4" s="38">
        <v>42737</v>
      </c>
      <c r="N4" s="39">
        <v>42744</v>
      </c>
      <c r="O4" s="39">
        <v>42751</v>
      </c>
      <c r="P4" s="39">
        <v>42758</v>
      </c>
      <c r="Q4" s="39">
        <v>42765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51"/>
      <c r="C5" s="32" t="s">
        <v>35</v>
      </c>
      <c r="D5" s="33">
        <v>0</v>
      </c>
      <c r="E5" s="33">
        <v>43</v>
      </c>
      <c r="F5" s="33">
        <v>42</v>
      </c>
      <c r="G5" s="48">
        <v>42</v>
      </c>
      <c r="H5" s="34">
        <v>40</v>
      </c>
      <c r="I5" s="151"/>
      <c r="J5" s="28">
        <v>0</v>
      </c>
      <c r="K5" s="29" t="s">
        <v>102</v>
      </c>
      <c r="L5" s="57"/>
      <c r="M5" s="41">
        <v>0</v>
      </c>
      <c r="N5" s="42">
        <v>27</v>
      </c>
      <c r="O5" s="42">
        <v>26</v>
      </c>
      <c r="P5" s="42">
        <v>26</v>
      </c>
      <c r="Q5" s="42">
        <v>29</v>
      </c>
      <c r="R5" s="43">
        <f>SUM(M5:Q5)</f>
        <v>108</v>
      </c>
      <c r="S5" s="61" t="s">
        <v>35</v>
      </c>
      <c r="T5" s="59"/>
      <c r="U5" s="59"/>
      <c r="V5" s="60"/>
    </row>
    <row r="6" spans="2:22" ht="12.75" customHeight="1">
      <c r="B6" s="152"/>
      <c r="C6" s="7" t="s">
        <v>99</v>
      </c>
      <c r="D6" s="2">
        <v>0</v>
      </c>
      <c r="E6" s="2">
        <v>127</v>
      </c>
      <c r="F6" s="2">
        <v>154</v>
      </c>
      <c r="G6" s="8">
        <v>153</v>
      </c>
      <c r="H6" s="35">
        <v>144</v>
      </c>
      <c r="I6" s="36">
        <f>SUM(D6:H6)</f>
        <v>578</v>
      </c>
      <c r="J6" s="27">
        <v>21</v>
      </c>
      <c r="K6" s="14" t="s">
        <v>112</v>
      </c>
      <c r="L6" s="57"/>
      <c r="M6" s="44">
        <v>0</v>
      </c>
      <c r="N6" s="45">
        <v>100</v>
      </c>
      <c r="O6" s="45">
        <v>98</v>
      </c>
      <c r="P6" s="45">
        <v>97</v>
      </c>
      <c r="Q6" s="45">
        <v>108</v>
      </c>
      <c r="R6" s="46">
        <f>SUM(M6:Q6)</f>
        <v>403</v>
      </c>
      <c r="S6" s="61" t="s">
        <v>99</v>
      </c>
      <c r="T6" s="63">
        <f>I6+R6</f>
        <v>981</v>
      </c>
      <c r="U6" s="63">
        <v>8</v>
      </c>
      <c r="V6" s="75">
        <f>T6/U6</f>
        <v>122.625</v>
      </c>
    </row>
    <row r="7" spans="2:22" ht="12.75" customHeight="1">
      <c r="B7" s="150" t="s">
        <v>79</v>
      </c>
      <c r="C7" s="6" t="s">
        <v>34</v>
      </c>
      <c r="D7" s="30">
        <v>42771</v>
      </c>
      <c r="E7" s="30">
        <v>42778</v>
      </c>
      <c r="F7" s="30">
        <v>42785</v>
      </c>
      <c r="G7" s="47">
        <v>42792</v>
      </c>
      <c r="H7" s="50"/>
      <c r="I7" s="150">
        <f>SUM(D8:H8)+R9+J6</f>
        <v>306</v>
      </c>
      <c r="J7" s="26"/>
      <c r="K7" s="13" t="s">
        <v>101</v>
      </c>
      <c r="L7" s="57"/>
      <c r="M7" s="58" t="s">
        <v>153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51"/>
      <c r="C8" s="32" t="s">
        <v>35</v>
      </c>
      <c r="D8" s="33">
        <v>41</v>
      </c>
      <c r="E8" s="33">
        <v>44</v>
      </c>
      <c r="F8" s="33">
        <v>40</v>
      </c>
      <c r="G8" s="48">
        <v>43</v>
      </c>
      <c r="H8" s="34"/>
      <c r="I8" s="151"/>
      <c r="J8" s="28">
        <v>17</v>
      </c>
      <c r="K8" s="29" t="s">
        <v>102</v>
      </c>
      <c r="L8" s="57"/>
      <c r="M8" s="38">
        <v>42772</v>
      </c>
      <c r="N8" s="39">
        <v>42779</v>
      </c>
      <c r="O8" s="39">
        <v>42786</v>
      </c>
      <c r="P8" s="39">
        <v>42793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2"/>
      <c r="C9" s="7" t="s">
        <v>99</v>
      </c>
      <c r="D9" s="2">
        <v>151</v>
      </c>
      <c r="E9" s="2">
        <v>158</v>
      </c>
      <c r="F9" s="2">
        <v>141</v>
      </c>
      <c r="G9" s="8">
        <v>167</v>
      </c>
      <c r="H9" s="35"/>
      <c r="I9" s="36">
        <f>SUM(D9:H9)</f>
        <v>617</v>
      </c>
      <c r="J9" s="27">
        <v>13</v>
      </c>
      <c r="K9" s="14" t="s">
        <v>112</v>
      </c>
      <c r="L9" s="57"/>
      <c r="M9" s="41">
        <v>28</v>
      </c>
      <c r="N9" s="42">
        <v>30</v>
      </c>
      <c r="O9" s="42">
        <v>29</v>
      </c>
      <c r="P9" s="42">
        <v>30</v>
      </c>
      <c r="Q9" s="42"/>
      <c r="R9" s="43">
        <f>SUM(M9:P9)</f>
        <v>117</v>
      </c>
      <c r="S9" s="61" t="s">
        <v>35</v>
      </c>
      <c r="T9" s="59"/>
      <c r="U9" s="59"/>
      <c r="V9" s="60"/>
    </row>
    <row r="10" spans="2:22" ht="12.75" customHeight="1">
      <c r="B10" s="150" t="s">
        <v>82</v>
      </c>
      <c r="C10" s="6" t="s">
        <v>34</v>
      </c>
      <c r="D10" s="80">
        <v>42799</v>
      </c>
      <c r="E10" s="80">
        <v>42806</v>
      </c>
      <c r="F10" s="80">
        <v>42813</v>
      </c>
      <c r="G10" s="81">
        <v>42820</v>
      </c>
      <c r="H10" s="54"/>
      <c r="I10" s="150">
        <f>SUM(D11:H11)+R13+J11</f>
        <v>291</v>
      </c>
      <c r="J10" s="26"/>
      <c r="K10" s="13" t="s">
        <v>101</v>
      </c>
      <c r="L10" s="57"/>
      <c r="M10" s="44">
        <v>104</v>
      </c>
      <c r="N10" s="45">
        <v>110</v>
      </c>
      <c r="O10" s="45">
        <v>107</v>
      </c>
      <c r="P10" s="45">
        <v>110</v>
      </c>
      <c r="Q10" s="45"/>
      <c r="R10" s="46">
        <f>SUM(M10:Q10)</f>
        <v>431</v>
      </c>
      <c r="S10" s="61" t="s">
        <v>99</v>
      </c>
      <c r="T10" s="63">
        <f>I9+R10</f>
        <v>1048</v>
      </c>
      <c r="U10" s="63">
        <v>8</v>
      </c>
      <c r="V10" s="75">
        <f>T10/U10</f>
        <v>131</v>
      </c>
    </row>
    <row r="11" spans="2:22" ht="12.75" customHeight="1">
      <c r="B11" s="151"/>
      <c r="C11" s="32" t="s">
        <v>35</v>
      </c>
      <c r="D11" s="33">
        <v>42</v>
      </c>
      <c r="E11" s="33">
        <v>44</v>
      </c>
      <c r="F11" s="33">
        <v>45</v>
      </c>
      <c r="G11" s="48">
        <v>46</v>
      </c>
      <c r="H11" s="34"/>
      <c r="I11" s="151"/>
      <c r="J11" s="28">
        <v>0</v>
      </c>
      <c r="K11" s="29" t="s">
        <v>102</v>
      </c>
      <c r="L11" s="57"/>
      <c r="M11" s="58" t="s">
        <v>154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2"/>
      <c r="C12" s="7" t="s">
        <v>99</v>
      </c>
      <c r="D12" s="2">
        <v>162</v>
      </c>
      <c r="E12" s="2">
        <v>160</v>
      </c>
      <c r="F12" s="2">
        <v>160</v>
      </c>
      <c r="G12" s="8">
        <v>163</v>
      </c>
      <c r="H12" s="35"/>
      <c r="I12" s="36">
        <f>SUM(D12:H12)</f>
        <v>645</v>
      </c>
      <c r="J12" s="27">
        <v>15</v>
      </c>
      <c r="K12" s="14" t="s">
        <v>112</v>
      </c>
      <c r="L12" s="57"/>
      <c r="M12" s="38">
        <v>42800</v>
      </c>
      <c r="N12" s="39">
        <v>42807</v>
      </c>
      <c r="O12" s="39">
        <v>42814</v>
      </c>
      <c r="P12" s="39">
        <v>42821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50" t="s">
        <v>83</v>
      </c>
      <c r="C13" s="6" t="s">
        <v>34</v>
      </c>
      <c r="D13" s="16">
        <v>44288</v>
      </c>
      <c r="E13" s="16">
        <v>44295</v>
      </c>
      <c r="F13" s="16">
        <v>44302</v>
      </c>
      <c r="G13" s="49">
        <v>44309</v>
      </c>
      <c r="H13" s="51">
        <v>44316</v>
      </c>
      <c r="I13" s="150">
        <f>SUM(D14:H14)+R17</f>
        <v>339</v>
      </c>
      <c r="J13" s="26"/>
      <c r="K13" s="29" t="s">
        <v>101</v>
      </c>
      <c r="L13" s="62"/>
      <c r="M13" s="41">
        <v>28</v>
      </c>
      <c r="N13" s="42">
        <v>29</v>
      </c>
      <c r="O13" s="42">
        <v>30</v>
      </c>
      <c r="P13" s="42">
        <v>27</v>
      </c>
      <c r="Q13" s="42"/>
      <c r="R13" s="43">
        <f>SUM(M13:Q13)</f>
        <v>114</v>
      </c>
      <c r="S13" s="61" t="s">
        <v>35</v>
      </c>
      <c r="T13" s="63"/>
      <c r="U13" s="63"/>
      <c r="V13" s="64"/>
    </row>
    <row r="14" spans="2:22" s="4" customFormat="1" ht="12.75" customHeight="1">
      <c r="B14" s="151"/>
      <c r="C14" s="32" t="s">
        <v>35</v>
      </c>
      <c r="D14" s="33">
        <v>45</v>
      </c>
      <c r="E14" s="33">
        <v>43</v>
      </c>
      <c r="F14" s="33">
        <v>46</v>
      </c>
      <c r="G14" s="48">
        <v>44</v>
      </c>
      <c r="H14" s="34">
        <v>44</v>
      </c>
      <c r="I14" s="151"/>
      <c r="J14" s="28">
        <v>0</v>
      </c>
      <c r="K14" s="29" t="s">
        <v>102</v>
      </c>
      <c r="L14" s="62"/>
      <c r="M14" s="44">
        <v>101</v>
      </c>
      <c r="N14" s="45">
        <v>113</v>
      </c>
      <c r="O14" s="45">
        <v>115</v>
      </c>
      <c r="P14" s="45">
        <v>104</v>
      </c>
      <c r="Q14" s="45"/>
      <c r="R14" s="46">
        <f>SUM(M14:Q14)</f>
        <v>433</v>
      </c>
      <c r="S14" s="61" t="s">
        <v>99</v>
      </c>
      <c r="T14" s="63">
        <f>I12+R14</f>
        <v>1078</v>
      </c>
      <c r="U14" s="63">
        <v>8</v>
      </c>
      <c r="V14" s="75">
        <f>T14/U14</f>
        <v>134.75</v>
      </c>
    </row>
    <row r="15" spans="2:22" s="4" customFormat="1" ht="12.75" customHeight="1">
      <c r="B15" s="152"/>
      <c r="C15" s="7" t="s">
        <v>99</v>
      </c>
      <c r="D15" s="2">
        <v>165</v>
      </c>
      <c r="E15" s="2">
        <v>163</v>
      </c>
      <c r="F15" s="2">
        <v>170</v>
      </c>
      <c r="G15" s="8">
        <v>166</v>
      </c>
      <c r="H15" s="35">
        <v>178</v>
      </c>
      <c r="I15" s="36">
        <f>SUM(D15:H15)</f>
        <v>842</v>
      </c>
      <c r="J15" s="27">
        <v>12</v>
      </c>
      <c r="K15" s="14" t="s">
        <v>112</v>
      </c>
      <c r="L15" s="62"/>
      <c r="M15" s="58" t="s">
        <v>155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0" t="s">
        <v>84</v>
      </c>
      <c r="C16" s="6" t="s">
        <v>34</v>
      </c>
      <c r="D16" s="52">
        <v>42862</v>
      </c>
      <c r="E16" s="52">
        <v>42869</v>
      </c>
      <c r="F16" s="52">
        <v>42876</v>
      </c>
      <c r="G16" s="53">
        <v>42883</v>
      </c>
      <c r="H16" s="50"/>
      <c r="I16" s="150">
        <f>SUM(D17:G17)+R21</f>
        <v>308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51"/>
      <c r="C17" s="32" t="s">
        <v>35</v>
      </c>
      <c r="D17" s="33">
        <v>39</v>
      </c>
      <c r="E17" s="33">
        <v>38</v>
      </c>
      <c r="F17" s="33">
        <v>40</v>
      </c>
      <c r="G17" s="48">
        <v>41</v>
      </c>
      <c r="H17" s="34"/>
      <c r="I17" s="151"/>
      <c r="J17" s="28">
        <v>0</v>
      </c>
      <c r="K17" s="29" t="s">
        <v>102</v>
      </c>
      <c r="L17" s="62"/>
      <c r="M17" s="41">
        <v>30</v>
      </c>
      <c r="N17" s="42">
        <v>28</v>
      </c>
      <c r="O17" s="42">
        <v>29</v>
      </c>
      <c r="P17" s="42">
        <v>30</v>
      </c>
      <c r="Q17" s="42"/>
      <c r="R17" s="43">
        <f>SUM(M17:P17)</f>
        <v>117</v>
      </c>
      <c r="S17" s="19" t="s">
        <v>35</v>
      </c>
      <c r="T17" s="63"/>
      <c r="U17" s="63"/>
      <c r="V17" s="64"/>
    </row>
    <row r="18" spans="2:22" s="4" customFormat="1" ht="12.75" customHeight="1">
      <c r="B18" s="152"/>
      <c r="C18" s="7" t="s">
        <v>99</v>
      </c>
      <c r="D18" s="2">
        <v>163</v>
      </c>
      <c r="E18" s="2">
        <v>148</v>
      </c>
      <c r="F18" s="2">
        <v>154</v>
      </c>
      <c r="G18" s="8">
        <v>164</v>
      </c>
      <c r="H18" s="35"/>
      <c r="I18" s="36">
        <f>SUM(D18:H18)</f>
        <v>629</v>
      </c>
      <c r="J18" s="27">
        <v>8</v>
      </c>
      <c r="K18" s="14" t="s">
        <v>112</v>
      </c>
      <c r="L18" s="62"/>
      <c r="M18" s="44">
        <v>115</v>
      </c>
      <c r="N18" s="45">
        <v>105</v>
      </c>
      <c r="O18" s="45">
        <v>112</v>
      </c>
      <c r="P18" s="45">
        <v>112</v>
      </c>
      <c r="Q18" s="45"/>
      <c r="R18" s="46">
        <f>SUM(M18:Q18)</f>
        <v>444</v>
      </c>
      <c r="S18" s="19" t="s">
        <v>99</v>
      </c>
      <c r="T18" s="63">
        <f>I15+R18</f>
        <v>1286</v>
      </c>
      <c r="U18" s="63">
        <v>9</v>
      </c>
      <c r="V18" s="75">
        <f>T18/U18</f>
        <v>142.88888888888889</v>
      </c>
    </row>
    <row r="19" spans="2:22" s="4" customFormat="1" ht="12.75" customHeight="1">
      <c r="B19" s="150" t="s">
        <v>85</v>
      </c>
      <c r="C19" s="6" t="s">
        <v>34</v>
      </c>
      <c r="D19" s="52">
        <v>42890</v>
      </c>
      <c r="E19" s="52">
        <v>42897</v>
      </c>
      <c r="F19" s="52">
        <v>42904</v>
      </c>
      <c r="G19" s="53">
        <v>42911</v>
      </c>
      <c r="H19" s="54"/>
      <c r="I19" s="150">
        <f>SUM(D20:H20)+R25+J20</f>
        <v>277</v>
      </c>
      <c r="J19" s="26"/>
      <c r="K19" s="13" t="s">
        <v>101</v>
      </c>
      <c r="L19" s="62"/>
      <c r="M19" s="58" t="s">
        <v>156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51"/>
      <c r="C20" s="32" t="s">
        <v>35</v>
      </c>
      <c r="D20" s="33">
        <v>40</v>
      </c>
      <c r="E20" s="33">
        <v>41</v>
      </c>
      <c r="F20" s="33">
        <v>38</v>
      </c>
      <c r="G20" s="48">
        <v>38</v>
      </c>
      <c r="H20" s="34"/>
      <c r="I20" s="151"/>
      <c r="J20" s="28">
        <v>0</v>
      </c>
      <c r="K20" s="29" t="s">
        <v>102</v>
      </c>
      <c r="L20" s="62"/>
      <c r="M20" s="38">
        <v>42856</v>
      </c>
      <c r="N20" s="39">
        <v>42863</v>
      </c>
      <c r="O20" s="39">
        <v>42870</v>
      </c>
      <c r="P20" s="39">
        <v>42877</v>
      </c>
      <c r="Q20" s="39">
        <v>42884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2"/>
      <c r="C21" s="7" t="s">
        <v>99</v>
      </c>
      <c r="D21" s="2">
        <v>159</v>
      </c>
      <c r="E21" s="2">
        <v>162</v>
      </c>
      <c r="F21" s="2">
        <v>150</v>
      </c>
      <c r="G21" s="8">
        <v>147</v>
      </c>
      <c r="H21" s="35"/>
      <c r="I21" s="36">
        <f>SUM(D21:H21)</f>
        <v>618</v>
      </c>
      <c r="J21" s="27">
        <v>9</v>
      </c>
      <c r="K21" s="14" t="s">
        <v>112</v>
      </c>
      <c r="L21" s="62"/>
      <c r="M21" s="41">
        <v>28</v>
      </c>
      <c r="N21" s="42">
        <v>32</v>
      </c>
      <c r="O21" s="42">
        <v>31</v>
      </c>
      <c r="P21" s="42">
        <v>31</v>
      </c>
      <c r="Q21" s="42">
        <v>28</v>
      </c>
      <c r="R21" s="43">
        <f>SUM(M21:Q21)</f>
        <v>150</v>
      </c>
      <c r="S21" s="19" t="s">
        <v>35</v>
      </c>
      <c r="T21" s="63">
        <f>I18+R22</f>
        <v>1209</v>
      </c>
      <c r="U21" s="63">
        <v>9</v>
      </c>
      <c r="V21" s="75">
        <f>T21/U21</f>
        <v>134.33333333333334</v>
      </c>
    </row>
    <row r="22" spans="2:22" s="4" customFormat="1" ht="12.75" customHeight="1">
      <c r="B22" s="150" t="s">
        <v>86</v>
      </c>
      <c r="C22" s="6" t="s">
        <v>34</v>
      </c>
      <c r="D22" s="52">
        <v>42918</v>
      </c>
      <c r="E22" s="52">
        <v>42925</v>
      </c>
      <c r="F22" s="52">
        <v>42932</v>
      </c>
      <c r="G22" s="53">
        <v>42939</v>
      </c>
      <c r="H22" s="53">
        <v>42946</v>
      </c>
      <c r="I22" s="150">
        <f>SUM(D23:H23)+R29+J23</f>
        <v>305</v>
      </c>
      <c r="J22" s="26"/>
      <c r="K22" s="13" t="s">
        <v>101</v>
      </c>
      <c r="L22" s="62"/>
      <c r="M22" s="44">
        <v>114</v>
      </c>
      <c r="N22" s="45">
        <v>124</v>
      </c>
      <c r="O22" s="45">
        <v>113</v>
      </c>
      <c r="P22" s="45">
        <v>112</v>
      </c>
      <c r="Q22" s="45">
        <v>117</v>
      </c>
      <c r="R22" s="46">
        <f>SUM(M22:Q22)</f>
        <v>580</v>
      </c>
      <c r="S22" s="19" t="s">
        <v>99</v>
      </c>
      <c r="T22" s="63"/>
      <c r="U22" s="63"/>
      <c r="V22" s="75"/>
    </row>
    <row r="23" spans="2:22" s="4" customFormat="1" ht="12.75" customHeight="1">
      <c r="B23" s="151"/>
      <c r="C23" s="32" t="s">
        <v>35</v>
      </c>
      <c r="D23" s="33">
        <v>32</v>
      </c>
      <c r="E23" s="33">
        <v>35</v>
      </c>
      <c r="F23" s="33">
        <v>33</v>
      </c>
      <c r="G23" s="48">
        <v>35</v>
      </c>
      <c r="H23" s="34">
        <v>36</v>
      </c>
      <c r="I23" s="151"/>
      <c r="J23" s="28">
        <v>4</v>
      </c>
      <c r="K23" s="29" t="s">
        <v>102</v>
      </c>
      <c r="L23" s="63"/>
      <c r="M23" s="58" t="s">
        <v>159</v>
      </c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2"/>
      <c r="C24" s="7" t="s">
        <v>99</v>
      </c>
      <c r="D24" s="2">
        <v>132</v>
      </c>
      <c r="E24" s="2">
        <v>139</v>
      </c>
      <c r="F24" s="2">
        <v>134</v>
      </c>
      <c r="G24" s="8">
        <v>143</v>
      </c>
      <c r="H24" s="35">
        <v>123</v>
      </c>
      <c r="I24" s="36">
        <f>SUM(D24:H24)</f>
        <v>671</v>
      </c>
      <c r="J24" s="27">
        <v>10</v>
      </c>
      <c r="K24" s="14" t="s">
        <v>112</v>
      </c>
      <c r="L24" s="63"/>
      <c r="M24" s="38">
        <v>42891</v>
      </c>
      <c r="N24" s="39">
        <v>42898</v>
      </c>
      <c r="O24" s="39">
        <v>42905</v>
      </c>
      <c r="P24" s="39">
        <v>42912</v>
      </c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50" t="s">
        <v>87</v>
      </c>
      <c r="C25" s="6" t="s">
        <v>34</v>
      </c>
      <c r="D25" s="52"/>
      <c r="E25" s="52"/>
      <c r="F25" s="52"/>
      <c r="G25" s="53"/>
      <c r="H25" s="51"/>
      <c r="I25" s="150">
        <f>SUM(D26:H26)+R33</f>
        <v>0</v>
      </c>
      <c r="J25" s="26"/>
      <c r="K25" s="13" t="s">
        <v>101</v>
      </c>
      <c r="L25" s="63"/>
      <c r="M25" s="41">
        <v>31</v>
      </c>
      <c r="N25" s="42">
        <v>30</v>
      </c>
      <c r="O25" s="42">
        <v>31</v>
      </c>
      <c r="P25" s="42">
        <v>28</v>
      </c>
      <c r="Q25" s="45"/>
      <c r="R25" s="43">
        <f>SUM(M25:P25)</f>
        <v>120</v>
      </c>
      <c r="S25" s="19" t="s">
        <v>35</v>
      </c>
      <c r="T25" s="63">
        <f>I21+R26</f>
        <v>1055</v>
      </c>
      <c r="U25" s="63">
        <v>8</v>
      </c>
      <c r="V25" s="75">
        <f>T25/U25</f>
        <v>131.875</v>
      </c>
    </row>
    <row r="26" spans="2:22" s="4" customFormat="1" ht="12.75" customHeight="1">
      <c r="B26" s="151"/>
      <c r="C26" s="32" t="s">
        <v>35</v>
      </c>
      <c r="D26" s="33"/>
      <c r="E26" s="33"/>
      <c r="F26" s="33"/>
      <c r="G26" s="48"/>
      <c r="H26" s="34"/>
      <c r="I26" s="151"/>
      <c r="J26" s="28"/>
      <c r="K26" s="29" t="s">
        <v>102</v>
      </c>
      <c r="L26" s="63"/>
      <c r="M26" s="44">
        <v>113</v>
      </c>
      <c r="N26" s="45">
        <v>108</v>
      </c>
      <c r="O26" s="45">
        <v>113</v>
      </c>
      <c r="P26" s="45">
        <v>103</v>
      </c>
      <c r="Q26" s="58"/>
      <c r="R26" s="46">
        <f>SUM(M26:Q26)</f>
        <v>437</v>
      </c>
      <c r="S26" s="19" t="s">
        <v>99</v>
      </c>
      <c r="T26" s="63"/>
      <c r="U26" s="63"/>
      <c r="V26" s="75"/>
    </row>
    <row r="27" spans="2:22" s="4" customFormat="1" ht="12.75" customHeight="1">
      <c r="B27" s="152"/>
      <c r="C27" s="7" t="s">
        <v>99</v>
      </c>
      <c r="D27" s="2"/>
      <c r="E27" s="2"/>
      <c r="F27" s="2"/>
      <c r="G27" s="8"/>
      <c r="H27" s="35"/>
      <c r="I27" s="36">
        <f>SUM(D27:H27)</f>
        <v>0</v>
      </c>
      <c r="J27" s="27"/>
      <c r="K27" s="14" t="s">
        <v>112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50" t="s">
        <v>90</v>
      </c>
      <c r="C28" s="6" t="s">
        <v>34</v>
      </c>
      <c r="D28" s="52"/>
      <c r="E28" s="52"/>
      <c r="F28" s="52"/>
      <c r="G28" s="53"/>
      <c r="H28" s="54"/>
      <c r="I28" s="150">
        <f>SUM(D29:H29)+R37+J29</f>
        <v>0</v>
      </c>
      <c r="J28" s="26"/>
      <c r="K28" s="13" t="s">
        <v>101</v>
      </c>
      <c r="L28" s="63"/>
      <c r="M28" s="38">
        <v>42919</v>
      </c>
      <c r="N28" s="39">
        <v>42926</v>
      </c>
      <c r="O28" s="39">
        <v>42933</v>
      </c>
      <c r="P28" s="39">
        <v>42940</v>
      </c>
      <c r="Q28" s="42">
        <v>42947</v>
      </c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51"/>
      <c r="C29" s="32" t="s">
        <v>35</v>
      </c>
      <c r="D29" s="33"/>
      <c r="E29" s="33"/>
      <c r="F29" s="33"/>
      <c r="G29" s="48"/>
      <c r="H29" s="34"/>
      <c r="I29" s="151"/>
      <c r="J29" s="28"/>
      <c r="K29" s="29" t="s">
        <v>102</v>
      </c>
      <c r="L29" s="63"/>
      <c r="M29" s="41">
        <v>27</v>
      </c>
      <c r="N29" s="42">
        <v>24</v>
      </c>
      <c r="O29" s="42">
        <v>25</v>
      </c>
      <c r="P29" s="42">
        <v>25</v>
      </c>
      <c r="Q29" s="45">
        <v>29</v>
      </c>
      <c r="R29" s="43">
        <f>SUM(M29:Q29)</f>
        <v>130</v>
      </c>
      <c r="S29" s="19" t="s">
        <v>35</v>
      </c>
      <c r="T29" s="63">
        <f>I24+R30</f>
        <v>1151</v>
      </c>
      <c r="U29" s="63">
        <v>9</v>
      </c>
      <c r="V29" s="75">
        <f>T29/U29</f>
        <v>127.88888888888889</v>
      </c>
    </row>
    <row r="30" spans="2:22" s="4" customFormat="1" ht="12.75" customHeight="1">
      <c r="B30" s="152"/>
      <c r="C30" s="7" t="s">
        <v>99</v>
      </c>
      <c r="D30" s="2"/>
      <c r="E30" s="2"/>
      <c r="F30" s="2"/>
      <c r="G30" s="8"/>
      <c r="H30" s="35"/>
      <c r="I30" s="36">
        <f>SUM(D30:H30)</f>
        <v>0</v>
      </c>
      <c r="J30" s="27"/>
      <c r="K30" s="14" t="s">
        <v>112</v>
      </c>
      <c r="L30" s="63"/>
      <c r="M30" s="44">
        <v>107</v>
      </c>
      <c r="N30" s="45">
        <v>87</v>
      </c>
      <c r="O30" s="45">
        <v>90</v>
      </c>
      <c r="P30" s="45">
        <v>91</v>
      </c>
      <c r="Q30" s="58">
        <v>105</v>
      </c>
      <c r="R30" s="46">
        <f>SUM(M30:Q30)</f>
        <v>480</v>
      </c>
      <c r="S30" s="19" t="s">
        <v>99</v>
      </c>
      <c r="T30" s="63"/>
      <c r="U30" s="63"/>
      <c r="V30" s="75"/>
    </row>
    <row r="31" spans="2:22" s="4" customFormat="1" ht="12.75" customHeight="1">
      <c r="B31" s="150" t="s">
        <v>91</v>
      </c>
      <c r="C31" s="6" t="s">
        <v>34</v>
      </c>
      <c r="D31" s="52"/>
      <c r="E31" s="52"/>
      <c r="F31" s="52"/>
      <c r="G31" s="53"/>
      <c r="H31" s="50"/>
      <c r="I31" s="150">
        <f>SUM(D32:H32)+R41+J32</f>
        <v>0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51"/>
      <c r="C32" s="32" t="s">
        <v>35</v>
      </c>
      <c r="D32" s="33"/>
      <c r="E32" s="33"/>
      <c r="F32" s="33"/>
      <c r="G32" s="48"/>
      <c r="H32" s="34"/>
      <c r="I32" s="151"/>
      <c r="J32" s="28"/>
      <c r="K32" s="29" t="s">
        <v>102</v>
      </c>
      <c r="L32" s="63"/>
      <c r="M32" s="38"/>
      <c r="N32" s="39"/>
      <c r="O32" s="39"/>
      <c r="P32" s="39"/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2"/>
      <c r="C33" s="7" t="s">
        <v>99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112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35</v>
      </c>
      <c r="T33" s="63">
        <f>I27+R34</f>
        <v>0</v>
      </c>
      <c r="U33" s="63"/>
      <c r="V33" s="75" t="e">
        <f>T33/U33</f>
        <v>#DIV/0!</v>
      </c>
    </row>
    <row r="34" spans="2:22" s="4" customFormat="1" ht="12.75" customHeight="1">
      <c r="B34" s="150" t="s">
        <v>94</v>
      </c>
      <c r="C34" s="6" t="s">
        <v>34</v>
      </c>
      <c r="D34" s="52"/>
      <c r="E34" s="52"/>
      <c r="F34" s="52"/>
      <c r="G34" s="53"/>
      <c r="H34" s="50"/>
      <c r="I34" s="150">
        <f>SUM(D35:H35)+R45+J35</f>
        <v>0</v>
      </c>
      <c r="J34" s="26"/>
      <c r="K34" s="13" t="s">
        <v>101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99</v>
      </c>
      <c r="T34" s="63"/>
      <c r="U34" s="63"/>
      <c r="V34" s="75"/>
    </row>
    <row r="35" spans="2:22" s="4" customFormat="1" ht="12.75" customHeight="1">
      <c r="B35" s="151"/>
      <c r="C35" s="32" t="s">
        <v>35</v>
      </c>
      <c r="D35" s="33"/>
      <c r="E35" s="33"/>
      <c r="F35" s="33"/>
      <c r="G35" s="48"/>
      <c r="H35" s="34"/>
      <c r="I35" s="151"/>
      <c r="J35" s="28"/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2"/>
      <c r="C36" s="7" t="s">
        <v>99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112</v>
      </c>
      <c r="L36" s="63"/>
      <c r="M36" s="38"/>
      <c r="N36" s="39"/>
      <c r="O36" s="39"/>
      <c r="P36" s="39"/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50" t="s">
        <v>95</v>
      </c>
      <c r="C37" s="6" t="s">
        <v>34</v>
      </c>
      <c r="D37" s="52"/>
      <c r="E37" s="52"/>
      <c r="F37" s="52"/>
      <c r="G37" s="53"/>
      <c r="H37" s="54"/>
      <c r="I37" s="150">
        <f>SUM(D38:H38)+R49+J38</f>
        <v>0</v>
      </c>
      <c r="J37" s="26"/>
      <c r="K37" s="13" t="s">
        <v>101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35</v>
      </c>
      <c r="T37" s="63">
        <f>I30+R38</f>
        <v>0</v>
      </c>
      <c r="U37" s="63"/>
      <c r="V37" s="75" t="e">
        <f>T37/U37</f>
        <v>#DIV/0!</v>
      </c>
    </row>
    <row r="38" spans="2:22" s="4" customFormat="1" ht="12.75" customHeight="1">
      <c r="B38" s="151"/>
      <c r="C38" s="32" t="s">
        <v>35</v>
      </c>
      <c r="D38" s="33"/>
      <c r="E38" s="33"/>
      <c r="F38" s="33"/>
      <c r="G38" s="48"/>
      <c r="H38" s="34"/>
      <c r="I38" s="151"/>
      <c r="J38" s="28"/>
      <c r="K38" s="29" t="s">
        <v>102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99</v>
      </c>
      <c r="T38" s="63"/>
      <c r="U38" s="63"/>
      <c r="V38" s="75"/>
    </row>
    <row r="39" spans="2:22" s="4" customFormat="1" ht="12.75" customHeight="1">
      <c r="B39" s="152"/>
      <c r="C39" s="7" t="s">
        <v>99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112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49" t="s">
        <v>38</v>
      </c>
      <c r="H40" s="149"/>
      <c r="I40" s="11">
        <f>I4+I7+I10+I13+I16+I19+I22+I25+I28+I31+I34+I37</f>
        <v>2122</v>
      </c>
      <c r="J40" s="66"/>
      <c r="K40" s="63" t="s">
        <v>112</v>
      </c>
      <c r="L40" s="63"/>
      <c r="M40" s="38"/>
      <c r="N40" s="39"/>
      <c r="O40" s="39"/>
      <c r="P40" s="39"/>
      <c r="Q40" s="39"/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/>
      <c r="K41" s="63" t="s">
        <v>113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49" t="s">
        <v>73</v>
      </c>
      <c r="H42" s="149"/>
      <c r="I42" s="11">
        <f>I40+J40</f>
        <v>2122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99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99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133"/>
      <c r="R50" s="46">
        <f>SUM(M50:Q50)</f>
        <v>0</v>
      </c>
      <c r="S50" s="19" t="s">
        <v>99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114</v>
      </c>
      <c r="X54" t="s">
        <v>115</v>
      </c>
    </row>
    <row r="55" spans="2:24">
      <c r="S55" s="18"/>
      <c r="V55" t="s">
        <v>116</v>
      </c>
      <c r="X55" t="s">
        <v>117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2" workbookViewId="0">
      <selection activeCell="Q12" sqref="Q12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2020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291</v>
      </c>
      <c r="C4" s="15">
        <v>214</v>
      </c>
      <c r="D4" s="15">
        <v>46</v>
      </c>
      <c r="E4" s="15">
        <v>124</v>
      </c>
      <c r="F4" s="15">
        <v>259</v>
      </c>
      <c r="G4" s="15">
        <v>272</v>
      </c>
      <c r="H4" s="15">
        <v>313</v>
      </c>
      <c r="I4" s="15">
        <v>234</v>
      </c>
      <c r="J4" s="15">
        <v>276</v>
      </c>
      <c r="K4" s="15">
        <v>331</v>
      </c>
      <c r="L4" s="15">
        <v>297</v>
      </c>
      <c r="M4" s="15">
        <v>291</v>
      </c>
      <c r="N4" s="23">
        <f t="shared" ref="N4:N9" si="0">SUM(B4:M4)</f>
        <v>2948</v>
      </c>
    </row>
    <row r="5" spans="1:17">
      <c r="A5" s="15" t="s">
        <v>92</v>
      </c>
      <c r="B5" s="15">
        <v>10</v>
      </c>
      <c r="C5" s="15">
        <v>2</v>
      </c>
      <c r="D5" s="15">
        <v>0</v>
      </c>
      <c r="E5" s="15">
        <v>12</v>
      </c>
      <c r="F5" s="15">
        <v>24</v>
      </c>
      <c r="G5" s="15">
        <v>28</v>
      </c>
      <c r="H5" s="15">
        <v>33</v>
      </c>
      <c r="I5" s="15">
        <v>0</v>
      </c>
      <c r="J5" s="15">
        <v>13</v>
      </c>
      <c r="K5" s="15">
        <v>13</v>
      </c>
      <c r="L5" s="15">
        <v>29</v>
      </c>
      <c r="M5" s="15">
        <v>23</v>
      </c>
      <c r="N5" s="23">
        <f t="shared" si="0"/>
        <v>187</v>
      </c>
      <c r="O5" s="165" t="s">
        <v>96</v>
      </c>
    </row>
    <row r="6" spans="1:17">
      <c r="A6" t="s">
        <v>80</v>
      </c>
      <c r="B6" s="24">
        <f>B4+B5</f>
        <v>301</v>
      </c>
      <c r="C6" s="24">
        <f t="shared" ref="C6:M6" si="1">C4+C5</f>
        <v>216</v>
      </c>
      <c r="D6" s="24">
        <f t="shared" si="1"/>
        <v>46</v>
      </c>
      <c r="E6" s="24">
        <f t="shared" si="1"/>
        <v>136</v>
      </c>
      <c r="F6" s="24">
        <f t="shared" si="1"/>
        <v>283</v>
      </c>
      <c r="G6" s="24">
        <f t="shared" si="1"/>
        <v>300</v>
      </c>
      <c r="H6" s="24">
        <f t="shared" si="1"/>
        <v>346</v>
      </c>
      <c r="I6" s="24">
        <f t="shared" si="1"/>
        <v>234</v>
      </c>
      <c r="J6" s="24">
        <f t="shared" si="1"/>
        <v>289</v>
      </c>
      <c r="K6" s="24">
        <f t="shared" si="1"/>
        <v>344</v>
      </c>
      <c r="L6" s="24">
        <f t="shared" si="1"/>
        <v>326</v>
      </c>
      <c r="M6" s="24">
        <f t="shared" si="1"/>
        <v>314</v>
      </c>
      <c r="N6" s="23">
        <f t="shared" si="0"/>
        <v>3135</v>
      </c>
      <c r="O6" s="165"/>
    </row>
    <row r="7" spans="1:17">
      <c r="A7" t="s">
        <v>88</v>
      </c>
      <c r="B7" s="24">
        <v>91</v>
      </c>
      <c r="C7" s="24">
        <v>88</v>
      </c>
      <c r="D7" s="24">
        <v>35</v>
      </c>
      <c r="E7" s="24">
        <v>40</v>
      </c>
      <c r="F7" s="24">
        <v>90</v>
      </c>
      <c r="G7" s="24">
        <v>90</v>
      </c>
      <c r="H7" s="24">
        <v>90</v>
      </c>
      <c r="I7" s="24">
        <v>88</v>
      </c>
      <c r="J7" s="24">
        <v>87</v>
      </c>
      <c r="K7" s="24">
        <v>87</v>
      </c>
      <c r="L7" s="24">
        <v>88</v>
      </c>
      <c r="M7" s="24">
        <v>88</v>
      </c>
      <c r="N7" s="76">
        <f t="shared" si="0"/>
        <v>962</v>
      </c>
      <c r="O7" s="25">
        <f>N7/12</f>
        <v>80.166666666666671</v>
      </c>
    </row>
    <row r="8" spans="1:17">
      <c r="A8" t="s">
        <v>89</v>
      </c>
      <c r="B8" s="24">
        <v>331</v>
      </c>
      <c r="C8" s="24">
        <v>322</v>
      </c>
      <c r="D8" s="24">
        <v>120</v>
      </c>
      <c r="E8" s="24">
        <v>148</v>
      </c>
      <c r="F8" s="24">
        <v>332</v>
      </c>
      <c r="G8" s="24">
        <v>330</v>
      </c>
      <c r="H8" s="24">
        <v>328</v>
      </c>
      <c r="I8" s="24">
        <v>327</v>
      </c>
      <c r="J8" s="24">
        <v>336</v>
      </c>
      <c r="K8" s="24">
        <v>340</v>
      </c>
      <c r="L8" s="24">
        <v>343</v>
      </c>
      <c r="M8" s="24">
        <v>343</v>
      </c>
      <c r="N8" s="76">
        <f t="shared" si="0"/>
        <v>3600</v>
      </c>
      <c r="O8" s="25">
        <f t="shared" ref="O8:O9" si="2">N8/12</f>
        <v>300</v>
      </c>
    </row>
    <row r="9" spans="1:17">
      <c r="A9" t="s">
        <v>93</v>
      </c>
      <c r="B9" s="24">
        <v>116.375</v>
      </c>
      <c r="C9" s="24">
        <v>93</v>
      </c>
      <c r="D9" s="24">
        <v>46</v>
      </c>
      <c r="E9" s="24">
        <v>53</v>
      </c>
      <c r="F9" s="24">
        <v>94</v>
      </c>
      <c r="G9" s="24">
        <v>110</v>
      </c>
      <c r="H9" s="24">
        <v>112</v>
      </c>
      <c r="I9" s="24">
        <v>128</v>
      </c>
      <c r="J9" s="24">
        <v>118</v>
      </c>
      <c r="K9" s="24">
        <v>134</v>
      </c>
      <c r="L9" s="24">
        <v>127</v>
      </c>
      <c r="M9" s="24">
        <v>127</v>
      </c>
      <c r="N9" s="76">
        <f t="shared" si="0"/>
        <v>1258.375</v>
      </c>
      <c r="O9" s="25">
        <f t="shared" si="2"/>
        <v>104.86458333333333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152</v>
      </c>
      <c r="B11" s="15">
        <f>B7*3.2</f>
        <v>291.2</v>
      </c>
      <c r="C11" s="15">
        <f t="shared" ref="C11:D11" si="3">C7*3.2</f>
        <v>281.60000000000002</v>
      </c>
      <c r="D11" s="15">
        <f t="shared" si="3"/>
        <v>112</v>
      </c>
      <c r="E11" s="15">
        <f>E7*3.2</f>
        <v>128</v>
      </c>
      <c r="F11" s="15">
        <f>F7*3.2</f>
        <v>288</v>
      </c>
      <c r="G11" s="15">
        <f t="shared" ref="G11:M11" si="4">G7*3.2</f>
        <v>288</v>
      </c>
      <c r="H11" s="15">
        <f t="shared" si="4"/>
        <v>288</v>
      </c>
      <c r="I11" s="15">
        <f t="shared" si="4"/>
        <v>281.60000000000002</v>
      </c>
      <c r="J11" s="15">
        <f t="shared" si="4"/>
        <v>278.40000000000003</v>
      </c>
      <c r="K11" s="15">
        <f t="shared" si="4"/>
        <v>278.40000000000003</v>
      </c>
      <c r="L11" s="15">
        <f t="shared" si="4"/>
        <v>281.60000000000002</v>
      </c>
      <c r="M11" s="15">
        <f t="shared" si="4"/>
        <v>281.60000000000002</v>
      </c>
      <c r="N11" s="76">
        <f>SUM(B11:M11)</f>
        <v>3078.4</v>
      </c>
      <c r="O11" s="25">
        <f>N11/12</f>
        <v>256.53333333333336</v>
      </c>
    </row>
    <row r="12" spans="1:17">
      <c r="A12">
        <v>2021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275</v>
      </c>
      <c r="C14" s="15">
        <v>285</v>
      </c>
      <c r="D14" s="15">
        <v>291</v>
      </c>
      <c r="E14" s="15">
        <v>339</v>
      </c>
      <c r="F14" s="15">
        <v>308</v>
      </c>
      <c r="G14" s="15">
        <v>277</v>
      </c>
      <c r="H14" s="15">
        <v>305</v>
      </c>
      <c r="I14" s="15"/>
      <c r="J14" s="15"/>
      <c r="K14" s="15"/>
      <c r="L14" s="15"/>
      <c r="M14" s="15"/>
      <c r="N14" s="23">
        <f t="shared" ref="N14:N15" si="5">SUM(B14:M14)</f>
        <v>2080</v>
      </c>
      <c r="Q14" s="15"/>
    </row>
    <row r="15" spans="1:17" ht="28.5" customHeight="1">
      <c r="A15" s="134" t="s">
        <v>158</v>
      </c>
      <c r="B15" s="15">
        <v>21</v>
      </c>
      <c r="C15" s="15">
        <v>30</v>
      </c>
      <c r="D15" s="15">
        <v>15</v>
      </c>
      <c r="E15" s="15">
        <v>12</v>
      </c>
      <c r="F15" s="15">
        <v>8</v>
      </c>
      <c r="G15" s="15">
        <v>9</v>
      </c>
      <c r="H15" s="15">
        <v>10</v>
      </c>
      <c r="I15" s="15"/>
      <c r="J15" s="15"/>
      <c r="K15" s="15"/>
      <c r="L15" s="15"/>
      <c r="M15" s="15"/>
      <c r="N15" s="23">
        <f t="shared" si="5"/>
        <v>105</v>
      </c>
    </row>
    <row r="16" spans="1:17" ht="22.5" customHeight="1">
      <c r="A16" t="s">
        <v>80</v>
      </c>
      <c r="B16" s="24">
        <f>B14+B15</f>
        <v>296</v>
      </c>
      <c r="C16" s="24">
        <f t="shared" ref="C16:M16" si="6">C14+C15</f>
        <v>315</v>
      </c>
      <c r="D16" s="24">
        <f t="shared" si="6"/>
        <v>306</v>
      </c>
      <c r="E16" s="24">
        <f t="shared" si="6"/>
        <v>351</v>
      </c>
      <c r="F16" s="24">
        <f t="shared" si="6"/>
        <v>316</v>
      </c>
      <c r="G16" s="24">
        <f t="shared" si="6"/>
        <v>286</v>
      </c>
      <c r="H16" s="24">
        <f t="shared" si="6"/>
        <v>315</v>
      </c>
      <c r="I16" s="24">
        <f t="shared" si="6"/>
        <v>0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>SUM(B16:M16)</f>
        <v>2185</v>
      </c>
      <c r="O16" s="135" t="s">
        <v>96</v>
      </c>
    </row>
    <row r="17" spans="1:15">
      <c r="A17" t="s">
        <v>88</v>
      </c>
      <c r="B17" s="24">
        <v>81</v>
      </c>
      <c r="C17" s="24">
        <v>80</v>
      </c>
      <c r="D17" s="24">
        <v>80</v>
      </c>
      <c r="E17" s="24">
        <v>77</v>
      </c>
      <c r="F17" s="24">
        <v>78</v>
      </c>
      <c r="G17" s="24">
        <v>80</v>
      </c>
      <c r="H17" s="24">
        <v>75</v>
      </c>
      <c r="I17" s="24"/>
      <c r="J17" s="24"/>
      <c r="K17" s="24"/>
      <c r="L17" s="24"/>
      <c r="M17" s="24"/>
      <c r="N17" s="76">
        <f>SUM(B17:M17)</f>
        <v>551</v>
      </c>
      <c r="O17" s="25">
        <f>N17/7</f>
        <v>78.714285714285708</v>
      </c>
    </row>
    <row r="18" spans="1:15">
      <c r="A18" t="s">
        <v>89</v>
      </c>
      <c r="B18" s="24">
        <v>327</v>
      </c>
      <c r="C18" s="24">
        <v>316</v>
      </c>
      <c r="D18" s="24">
        <v>312</v>
      </c>
      <c r="E18" s="24">
        <v>318</v>
      </c>
      <c r="F18" s="24">
        <v>332</v>
      </c>
      <c r="G18" s="24">
        <v>332</v>
      </c>
      <c r="H18" s="24">
        <v>327</v>
      </c>
      <c r="I18" s="24"/>
      <c r="J18" s="24"/>
      <c r="K18" s="24"/>
      <c r="L18" s="24"/>
      <c r="M18" s="24"/>
      <c r="N18" s="76">
        <f>SUM(B18:M18)</f>
        <v>2264</v>
      </c>
      <c r="O18" s="25">
        <f t="shared" ref="O18:O19" si="7">N18/7</f>
        <v>323.42857142857144</v>
      </c>
    </row>
    <row r="19" spans="1:15">
      <c r="A19" t="s">
        <v>93</v>
      </c>
      <c r="B19" s="24">
        <v>123</v>
      </c>
      <c r="C19" s="24">
        <v>131</v>
      </c>
      <c r="D19" s="24">
        <v>135</v>
      </c>
      <c r="E19" s="24">
        <v>143</v>
      </c>
      <c r="F19" s="24">
        <v>134</v>
      </c>
      <c r="G19" s="24">
        <v>132</v>
      </c>
      <c r="H19" s="24">
        <v>128</v>
      </c>
      <c r="I19" s="24"/>
      <c r="J19" s="24"/>
      <c r="K19" s="24"/>
      <c r="L19" s="24"/>
      <c r="M19" s="24"/>
      <c r="N19" s="76">
        <f>SUM(B19:M19)</f>
        <v>926</v>
      </c>
      <c r="O19" s="25">
        <f t="shared" si="7"/>
        <v>132.28571428571428</v>
      </c>
    </row>
    <row r="21" spans="1:15">
      <c r="A21" t="s">
        <v>152</v>
      </c>
      <c r="B21">
        <f>B17*3.2</f>
        <v>259.2</v>
      </c>
      <c r="C21">
        <f t="shared" ref="C21:D21" si="8">C17*3.2</f>
        <v>256</v>
      </c>
      <c r="D21">
        <f t="shared" si="8"/>
        <v>256</v>
      </c>
      <c r="E21">
        <f>E17*3.2</f>
        <v>246.4</v>
      </c>
      <c r="F21">
        <f>F17*3.2</f>
        <v>249.60000000000002</v>
      </c>
      <c r="G21">
        <f t="shared" ref="G21:M21" si="9">G17*3.2</f>
        <v>256</v>
      </c>
      <c r="H21">
        <f t="shared" si="9"/>
        <v>240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6">
        <f>SUM(B21:M21)</f>
        <v>1763.2</v>
      </c>
      <c r="O21" s="25">
        <f>N21/7</f>
        <v>251.8857142857143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2021-08-12T17:53:07Z</dcterms:modified>
</cp:coreProperties>
</file>