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L16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I40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2" l="1"/>
  <c r="V53"/>
  <c r="X53" s="1"/>
</calcChain>
</file>

<file path=xl/sharedStrings.xml><?xml version="1.0" encoding="utf-8"?>
<sst xmlns="http://schemas.openxmlformats.org/spreadsheetml/2006/main" count="323" uniqueCount="166">
  <si>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</si>
  <si>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</si>
  <si>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</si>
  <si>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</si>
  <si>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</si>
  <si>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</si>
  <si>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</si>
  <si>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</si>
  <si>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</si>
  <si>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</si>
  <si>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</si>
  <si>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</si>
  <si>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</si>
  <si>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</si>
  <si>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</si>
  <si>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</si>
  <si>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</si>
  <si>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</si>
  <si>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</si>
  <si>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</si>
  <si>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</si>
  <si>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</si>
  <si>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</si>
  <si>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</si>
  <si>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</si>
  <si>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</si>
  <si>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</si>
  <si>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</si>
  <si>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</si>
  <si>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</si>
  <si>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</si>
  <si>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</si>
  <si>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</si>
  <si>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</si>
  <si>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</si>
  <si>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</si>
  <si>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</si>
  <si>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</si>
  <si>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</si>
  <si>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</si>
  <si>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</si>
  <si>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</si>
  <si>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</si>
  <si>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</si>
  <si>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</si>
  <si>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</si>
  <si>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</si>
  <si>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</si>
  <si>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</si>
  <si>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</si>
  <si>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</si>
  <si>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</si>
  <si>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</si>
  <si>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</si>
  <si>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</si>
  <si>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</si>
  <si>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</si>
  <si>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</si>
  <si>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</si>
  <si>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</si>
  <si>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</si>
  <si>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</si>
  <si>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</si>
  <si>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</si>
  <si>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</si>
  <si>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</si>
  <si>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</si>
  <si>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</si>
  <si>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</si>
  <si>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</si>
  <si>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</si>
  <si>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</si>
  <si>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</si>
  <si>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</si>
  <si>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</si>
  <si>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</si>
  <si>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</si>
  <si>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</si>
  <si>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</si>
  <si>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</si>
  <si>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</si>
  <si>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</si>
  <si>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</si>
  <si>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</si>
  <si>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</si>
  <si>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</si>
  <si>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</si>
  <si>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</si>
  <si>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</si>
  <si>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</si>
  <si>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</si>
  <si>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</si>
  <si>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</si>
  <si>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</si>
  <si>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</si>
  <si>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</si>
  <si>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</si>
  <si>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</si>
  <si>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</si>
  <si>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</si>
  <si>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</si>
  <si>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</si>
  <si>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</si>
  <si>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</si>
  <si>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</si>
  <si>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</si>
  <si>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</si>
  <si>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</si>
  <si>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</si>
  <si>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</si>
  <si>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</si>
  <si>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</si>
  <si>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</si>
  <si>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</si>
  <si>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</si>
  <si>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</si>
  <si>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</si>
  <si>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</si>
  <si>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</si>
  <si>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</si>
  <si>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Antonietta Pergolotti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</si>
  <si>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</si>
  <si>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</si>
  <si>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</si>
  <si>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</si>
  <si>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</si>
  <si>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</si>
  <si>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</si>
  <si>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</si>
  <si>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</si>
  <si>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</si>
  <si>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</si>
  <si>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</si>
  <si>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</si>
  <si>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</si>
  <si>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</si>
  <si>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</si>
  <si>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</si>
  <si>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</si>
  <si>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</si>
  <si>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</si>
  <si>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</si>
  <si>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</si>
  <si>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</si>
  <si>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</si>
  <si>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</si>
  <si>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</si>
  <si>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</si>
  <si>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</si>
  <si>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</si>
  <si>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</si>
  <si>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</si>
  <si>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</si>
  <si>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</si>
  <si>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</si>
  <si>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</si>
  <si>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</si>
  <si>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</si>
  <si>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</si>
  <si>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</si>
  <si>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</si>
  <si>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</si>
  <si>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</si>
  <si>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STORIA RACCOLTA E DISTRIBUZIONE BORSE 2022</t>
  </si>
  <si>
    <t>num. Rich. con 3,7 componenti famiglia</t>
  </si>
  <si>
    <t>LUGLIO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</si>
</sst>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30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top" wrapText="1"/>
    </xf>
    <xf numFmtId="0" fontId="13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2" fillId="0" borderId="56" xfId="0" applyFont="1" applyBorder="1"/>
    <xf numFmtId="0" fontId="12" fillId="0" borderId="57" xfId="0" applyFont="1" applyBorder="1"/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6" fillId="0" borderId="40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H11" sqref="H11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A2" s="59"/>
      <c r="B2" s="139" t="s">
        <v>126</v>
      </c>
      <c r="C2" s="140"/>
      <c r="D2" s="141"/>
      <c r="E2" s="91"/>
      <c r="F2" s="91"/>
      <c r="G2" s="91"/>
      <c r="H2" s="91"/>
      <c r="I2" s="91"/>
      <c r="J2" s="91"/>
    </row>
    <row r="3" spans="1:10" ht="26.25" customHeight="1" thickBot="1">
      <c r="A3" s="59"/>
      <c r="B3" s="81"/>
      <c r="C3" s="81"/>
      <c r="D3" s="81"/>
      <c r="E3" s="91"/>
      <c r="F3" s="91"/>
      <c r="G3" s="91"/>
      <c r="H3" s="91"/>
      <c r="I3" s="91"/>
      <c r="J3" s="91"/>
    </row>
    <row r="4" spans="1:10" ht="59.25" thickBot="1">
      <c r="A4" s="82"/>
      <c r="B4" s="95" t="s">
        <v>49</v>
      </c>
      <c r="C4" s="114" t="s">
        <v>43</v>
      </c>
      <c r="D4" s="109" t="s">
        <v>16</v>
      </c>
      <c r="E4" s="91"/>
      <c r="F4" s="91"/>
      <c r="G4" s="91"/>
      <c r="H4" s="91"/>
      <c r="I4" s="91"/>
      <c r="J4" s="91"/>
    </row>
    <row r="5" spans="1:10" ht="54">
      <c r="A5" s="82"/>
      <c r="B5" s="96" t="s">
        <v>0</v>
      </c>
      <c r="C5" s="115" t="s">
        <v>157</v>
      </c>
      <c r="D5" s="110" t="s">
        <v>156</v>
      </c>
      <c r="E5" s="91"/>
      <c r="F5" s="91"/>
      <c r="G5" s="91"/>
      <c r="H5" s="91"/>
      <c r="I5" s="91"/>
      <c r="J5" s="91"/>
    </row>
    <row r="6" spans="1:10" ht="119.25" customHeight="1">
      <c r="A6" s="82"/>
      <c r="B6" s="96" t="s">
        <v>155</v>
      </c>
      <c r="C6" s="116" t="s">
        <v>154</v>
      </c>
      <c r="D6" s="110" t="s">
        <v>46</v>
      </c>
      <c r="E6" s="91"/>
      <c r="F6" s="91"/>
      <c r="G6" s="91"/>
      <c r="H6" s="91"/>
      <c r="I6" s="91"/>
      <c r="J6" s="91"/>
    </row>
    <row r="7" spans="1:10" ht="54">
      <c r="A7" s="82"/>
      <c r="B7" s="97" t="s">
        <v>2</v>
      </c>
      <c r="C7" s="116" t="s">
        <v>3</v>
      </c>
      <c r="D7" s="110" t="s">
        <v>153</v>
      </c>
      <c r="E7" s="91"/>
      <c r="F7" s="91"/>
      <c r="G7" s="91"/>
      <c r="H7" s="91"/>
      <c r="I7" s="91"/>
      <c r="J7" s="91"/>
    </row>
    <row r="8" spans="1:10" ht="63.75" thickBot="1">
      <c r="A8" s="82"/>
      <c r="B8" s="97" t="s">
        <v>152</v>
      </c>
      <c r="C8" s="117" t="s">
        <v>45</v>
      </c>
      <c r="D8" s="110" t="s">
        <v>108</v>
      </c>
      <c r="E8" s="91"/>
      <c r="F8" s="91"/>
      <c r="G8" s="91"/>
      <c r="H8" s="91"/>
      <c r="I8" s="91"/>
      <c r="J8" s="91"/>
    </row>
    <row r="9" spans="1:10" ht="27">
      <c r="A9" s="82"/>
      <c r="B9" s="96" t="s">
        <v>1</v>
      </c>
      <c r="C9" s="118"/>
      <c r="D9" s="110" t="s">
        <v>109</v>
      </c>
      <c r="E9" s="91"/>
      <c r="F9" s="91"/>
      <c r="G9" s="91"/>
      <c r="H9" s="91"/>
      <c r="I9" s="91"/>
      <c r="J9" s="91"/>
    </row>
    <row r="10" spans="1:10" ht="27">
      <c r="A10" s="82"/>
      <c r="B10" s="96" t="s">
        <v>66</v>
      </c>
      <c r="C10" s="118"/>
      <c r="D10" s="110" t="s">
        <v>151</v>
      </c>
      <c r="E10" s="91"/>
      <c r="F10" s="91"/>
      <c r="G10" s="91"/>
      <c r="H10" s="91"/>
      <c r="I10" s="91"/>
      <c r="J10" s="91"/>
    </row>
    <row r="11" spans="1:10" ht="27">
      <c r="A11" s="82"/>
      <c r="B11" s="154" t="s">
        <v>34</v>
      </c>
      <c r="C11" s="118"/>
      <c r="D11" s="110" t="s">
        <v>110</v>
      </c>
      <c r="E11" s="1"/>
      <c r="F11" s="1"/>
      <c r="G11" s="1"/>
      <c r="H11" s="1"/>
      <c r="I11" s="1"/>
      <c r="J11" s="1"/>
    </row>
    <row r="12" spans="1:10" ht="27.75" thickBot="1">
      <c r="A12" s="82"/>
      <c r="B12" s="155"/>
      <c r="C12" s="119"/>
      <c r="D12" s="111" t="s">
        <v>150</v>
      </c>
      <c r="E12" s="1"/>
      <c r="F12" s="1"/>
      <c r="G12" s="1"/>
      <c r="H12" s="1"/>
      <c r="I12" s="1"/>
      <c r="J12" s="1"/>
    </row>
    <row r="13" spans="1:10" ht="15.75" customHeight="1" thickBot="1">
      <c r="A13" s="82"/>
      <c r="B13" s="131"/>
      <c r="C13" s="132"/>
      <c r="D13" s="132"/>
      <c r="E13" s="1"/>
      <c r="F13" s="1"/>
      <c r="G13" s="1"/>
      <c r="H13" s="1"/>
      <c r="I13" s="1"/>
      <c r="J13" s="1"/>
    </row>
    <row r="14" spans="1:10" s="4" customFormat="1" ht="59.25" thickBot="1">
      <c r="A14" s="83"/>
      <c r="B14" s="95" t="s">
        <v>44</v>
      </c>
      <c r="C14" s="114" t="s">
        <v>4</v>
      </c>
      <c r="D14" s="84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5">
        <v>1</v>
      </c>
      <c r="B15" s="98" t="s">
        <v>5</v>
      </c>
      <c r="C15" s="120" t="s">
        <v>59</v>
      </c>
      <c r="D15" s="86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5">
        <v>2</v>
      </c>
      <c r="B16" s="99" t="s">
        <v>14</v>
      </c>
      <c r="C16" s="121" t="s">
        <v>58</v>
      </c>
      <c r="D16" s="142" t="s">
        <v>149</v>
      </c>
      <c r="E16" s="37"/>
      <c r="F16" s="3"/>
      <c r="G16" s="3"/>
      <c r="H16" s="3"/>
      <c r="I16" s="3"/>
      <c r="J16" s="3"/>
    </row>
    <row r="17" spans="1:10" s="4" customFormat="1" ht="27.75" thickBot="1">
      <c r="A17" s="85">
        <v>3</v>
      </c>
      <c r="B17" s="100" t="s">
        <v>5</v>
      </c>
      <c r="C17" s="116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5">
        <v>4</v>
      </c>
      <c r="B18" s="100" t="s">
        <v>5</v>
      </c>
      <c r="C18" s="116" t="s">
        <v>9</v>
      </c>
      <c r="D18" s="143"/>
      <c r="E18" s="37"/>
      <c r="F18" s="3"/>
      <c r="G18" s="3"/>
      <c r="H18" s="3"/>
      <c r="I18" s="3"/>
      <c r="J18" s="3"/>
    </row>
    <row r="19" spans="1:10" s="4" customFormat="1" ht="88.5" thickBot="1">
      <c r="A19" s="85">
        <v>5</v>
      </c>
      <c r="B19" s="101" t="s">
        <v>111</v>
      </c>
      <c r="C19" s="121" t="s">
        <v>54</v>
      </c>
      <c r="D19" s="148" t="s">
        <v>162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5">
        <v>6</v>
      </c>
      <c r="B20" s="100" t="s">
        <v>39</v>
      </c>
      <c r="C20" s="116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5">
        <v>7</v>
      </c>
      <c r="B21" s="102" t="s">
        <v>39</v>
      </c>
      <c r="C21" s="116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5">
        <v>8</v>
      </c>
      <c r="B22" s="102" t="s">
        <v>39</v>
      </c>
      <c r="C22" s="116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5">
        <v>9</v>
      </c>
      <c r="B23" s="102" t="s">
        <v>39</v>
      </c>
      <c r="C23" s="116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5">
        <v>10</v>
      </c>
      <c r="B24" s="102" t="s">
        <v>39</v>
      </c>
      <c r="C24" s="116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5">
        <v>11</v>
      </c>
      <c r="B25" s="102" t="s">
        <v>39</v>
      </c>
      <c r="C25" s="116" t="s">
        <v>65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5">
        <v>12</v>
      </c>
      <c r="B26" s="102" t="s">
        <v>39</v>
      </c>
      <c r="C26" s="122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5">
        <v>13</v>
      </c>
      <c r="B27" s="102" t="s">
        <v>39</v>
      </c>
      <c r="C27" s="116" t="s">
        <v>113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5">
        <v>14</v>
      </c>
      <c r="B28" s="102" t="s">
        <v>39</v>
      </c>
      <c r="C28" s="116" t="s">
        <v>114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5">
        <v>15</v>
      </c>
      <c r="B29" s="103" t="s">
        <v>38</v>
      </c>
      <c r="C29" s="123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5">
        <v>16</v>
      </c>
      <c r="B30" s="99" t="s">
        <v>37</v>
      </c>
      <c r="C30" s="121" t="s">
        <v>115</v>
      </c>
      <c r="D30" s="150" t="s">
        <v>148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5">
        <v>17</v>
      </c>
      <c r="B31" s="103" t="s">
        <v>37</v>
      </c>
      <c r="C31" s="124" t="s">
        <v>12</v>
      </c>
      <c r="D31" s="151"/>
      <c r="E31" s="3" t="s">
        <v>116</v>
      </c>
      <c r="F31" s="5"/>
      <c r="G31" s="5"/>
      <c r="H31" s="5"/>
      <c r="I31" s="5"/>
      <c r="J31" s="5"/>
    </row>
    <row r="32" spans="1:10" s="4" customFormat="1" ht="59.25" thickBot="1">
      <c r="A32" s="85">
        <v>18</v>
      </c>
      <c r="B32" s="99" t="s">
        <v>36</v>
      </c>
      <c r="C32" s="121" t="s">
        <v>117</v>
      </c>
      <c r="D32" s="150" t="s">
        <v>147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5">
        <v>19</v>
      </c>
      <c r="B33" s="100" t="s">
        <v>36</v>
      </c>
      <c r="C33" s="116" t="s">
        <v>112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5">
        <v>20</v>
      </c>
      <c r="B34" s="104" t="s">
        <v>36</v>
      </c>
      <c r="C34" s="123" t="s">
        <v>118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5">
        <v>21</v>
      </c>
      <c r="B35" s="99" t="s">
        <v>39</v>
      </c>
      <c r="C35" s="125" t="s">
        <v>119</v>
      </c>
      <c r="D35" s="150" t="s">
        <v>146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5">
        <v>22</v>
      </c>
      <c r="B36" s="105" t="s">
        <v>6</v>
      </c>
      <c r="C36" s="117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5">
        <v>23</v>
      </c>
      <c r="B37" s="100" t="s">
        <v>39</v>
      </c>
      <c r="C37" s="116" t="s">
        <v>120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5">
        <v>24</v>
      </c>
      <c r="B38" s="100" t="s">
        <v>39</v>
      </c>
      <c r="C38" s="123" t="s">
        <v>121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5">
        <v>25</v>
      </c>
      <c r="B39" s="105" t="s">
        <v>39</v>
      </c>
      <c r="C39" s="117" t="s">
        <v>122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5">
        <v>26</v>
      </c>
      <c r="B40" s="105" t="s">
        <v>39</v>
      </c>
      <c r="C40" s="117" t="s">
        <v>145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5">
        <v>27</v>
      </c>
      <c r="B41" s="106" t="s">
        <v>39</v>
      </c>
      <c r="C41" s="126" t="s">
        <v>57</v>
      </c>
      <c r="D41" s="137" t="s">
        <v>144</v>
      </c>
      <c r="E41" s="3"/>
      <c r="F41" s="5"/>
      <c r="G41" s="5"/>
      <c r="H41" s="5"/>
      <c r="I41" s="5"/>
    </row>
    <row r="42" spans="1:10" s="4" customFormat="1" ht="30" customHeight="1" thickBot="1">
      <c r="A42" s="85">
        <v>28</v>
      </c>
      <c r="B42" s="100" t="s">
        <v>39</v>
      </c>
      <c r="C42" s="122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5">
        <v>29</v>
      </c>
      <c r="B43" s="100" t="s">
        <v>39</v>
      </c>
      <c r="C43" s="122" t="s">
        <v>143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5">
        <v>30</v>
      </c>
      <c r="B44" s="100" t="s">
        <v>39</v>
      </c>
      <c r="C44" s="122" t="s">
        <v>142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5">
        <v>31</v>
      </c>
      <c r="B45" s="100" t="s">
        <v>39</v>
      </c>
      <c r="C45" s="127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5">
        <v>32</v>
      </c>
      <c r="B46" s="100" t="s">
        <v>61</v>
      </c>
      <c r="C46" s="122" t="s">
        <v>123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5">
        <v>33</v>
      </c>
      <c r="B47" s="100" t="s">
        <v>61</v>
      </c>
      <c r="C47" s="122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5">
        <v>34</v>
      </c>
      <c r="B48" s="144" t="s">
        <v>56</v>
      </c>
      <c r="C48" s="121" t="s">
        <v>141</v>
      </c>
      <c r="D48" s="146" t="s">
        <v>140</v>
      </c>
      <c r="E48" s="3"/>
      <c r="F48" s="5"/>
      <c r="G48" s="5"/>
      <c r="H48" s="5"/>
      <c r="I48" s="5"/>
    </row>
    <row r="49" spans="1:5" s="4" customFormat="1" ht="54.75" thickBot="1">
      <c r="A49" s="85">
        <v>35</v>
      </c>
      <c r="B49" s="145"/>
      <c r="C49" s="117" t="s">
        <v>124</v>
      </c>
      <c r="D49" s="147"/>
      <c r="E49" s="3"/>
    </row>
    <row r="50" spans="1:5" s="4" customFormat="1" ht="30" thickBot="1">
      <c r="A50" s="85">
        <v>36</v>
      </c>
      <c r="B50" s="107" t="s">
        <v>41</v>
      </c>
      <c r="C50" s="128" t="s">
        <v>40</v>
      </c>
      <c r="D50" s="112" t="s">
        <v>47</v>
      </c>
      <c r="E50" s="3"/>
    </row>
    <row r="51" spans="1:5" s="4" customFormat="1" ht="89.25" customHeight="1" thickBot="1">
      <c r="A51" s="85">
        <v>37</v>
      </c>
      <c r="B51" s="98" t="s">
        <v>15</v>
      </c>
      <c r="C51" s="120" t="s">
        <v>51</v>
      </c>
      <c r="D51" s="86" t="s">
        <v>139</v>
      </c>
      <c r="E51" s="3"/>
    </row>
    <row r="52" spans="1:5" s="4" customFormat="1" ht="36" customHeight="1" thickBot="1">
      <c r="A52" s="85">
        <v>38</v>
      </c>
      <c r="B52" s="133" t="s">
        <v>125</v>
      </c>
      <c r="C52" s="120" t="s">
        <v>42</v>
      </c>
      <c r="D52" s="136" t="s">
        <v>158</v>
      </c>
      <c r="E52" s="3"/>
    </row>
    <row r="53" spans="1:5" s="4" customFormat="1" ht="36" customHeight="1" thickBot="1">
      <c r="A53" s="85">
        <v>39</v>
      </c>
      <c r="B53" s="134"/>
      <c r="C53" s="116" t="s">
        <v>138</v>
      </c>
      <c r="D53" s="137"/>
      <c r="E53" s="3"/>
    </row>
    <row r="54" spans="1:5" s="4" customFormat="1" ht="36" customHeight="1" thickBot="1">
      <c r="A54" s="85">
        <v>40</v>
      </c>
      <c r="B54" s="134"/>
      <c r="C54" s="116" t="s">
        <v>137</v>
      </c>
      <c r="D54" s="137"/>
      <c r="E54" s="3"/>
    </row>
    <row r="55" spans="1:5" s="4" customFormat="1" ht="36" customHeight="1" thickBot="1">
      <c r="A55" s="85">
        <v>41</v>
      </c>
      <c r="B55" s="135"/>
      <c r="C55" s="129" t="s">
        <v>159</v>
      </c>
      <c r="D55" s="138"/>
      <c r="E55" s="3"/>
    </row>
    <row r="56" spans="1:5" ht="54.75" thickBot="1">
      <c r="A56" s="82"/>
      <c r="B56" s="108" t="s">
        <v>136</v>
      </c>
      <c r="C56" s="130" t="s">
        <v>160</v>
      </c>
      <c r="D56" s="113"/>
    </row>
  </sheetData>
  <mergeCells count="12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  <mergeCell ref="B11:B12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" zoomScale="75" zoomScaleNormal="75" zoomScalePageLayoutView="75" workbookViewId="0">
      <selection activeCell="H50" sqref="H50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5" t="s">
        <v>163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48</v>
      </c>
      <c r="C2" s="163"/>
      <c r="D2" s="163"/>
      <c r="E2" s="163"/>
      <c r="F2" s="163"/>
      <c r="G2" s="163"/>
      <c r="H2" s="163"/>
      <c r="I2" s="164"/>
      <c r="J2" s="55"/>
      <c r="K2" s="73" t="s">
        <v>91</v>
      </c>
      <c r="L2" s="56"/>
      <c r="M2" s="168" t="s">
        <v>90</v>
      </c>
      <c r="N2" s="169"/>
      <c r="O2" s="169"/>
      <c r="P2" s="169"/>
      <c r="Q2" s="169"/>
      <c r="R2" s="169"/>
      <c r="S2" s="169"/>
      <c r="T2" s="170" t="s">
        <v>93</v>
      </c>
      <c r="U2" s="172" t="s">
        <v>95</v>
      </c>
      <c r="V2" s="170" t="s">
        <v>94</v>
      </c>
    </row>
    <row r="3" spans="2:22" ht="24" customHeight="1">
      <c r="B3" s="12" t="s">
        <v>127</v>
      </c>
      <c r="C3" s="20" t="s">
        <v>32</v>
      </c>
      <c r="D3" s="20" t="s">
        <v>97</v>
      </c>
      <c r="E3" s="20" t="s">
        <v>98</v>
      </c>
      <c r="F3" s="20" t="s">
        <v>99</v>
      </c>
      <c r="G3" s="20" t="s">
        <v>100</v>
      </c>
      <c r="H3" s="20" t="s">
        <v>101</v>
      </c>
      <c r="I3" s="12" t="s">
        <v>33</v>
      </c>
      <c r="J3" s="37"/>
      <c r="K3" s="57"/>
      <c r="L3" s="57"/>
      <c r="M3" s="58" t="s">
        <v>87</v>
      </c>
      <c r="N3" s="59"/>
      <c r="O3" s="59"/>
      <c r="P3" s="59"/>
      <c r="Q3" s="58"/>
      <c r="R3" s="58"/>
      <c r="S3" s="59"/>
      <c r="T3" s="171"/>
      <c r="U3" s="173"/>
      <c r="V3" s="171"/>
    </row>
    <row r="4" spans="2:22" ht="12.75" customHeight="1">
      <c r="B4" s="159" t="s">
        <v>88</v>
      </c>
      <c r="C4" s="6" t="s">
        <v>30</v>
      </c>
      <c r="D4" s="30">
        <v>42742</v>
      </c>
      <c r="E4" s="30">
        <v>44210</v>
      </c>
      <c r="F4" s="30">
        <v>45678</v>
      </c>
      <c r="G4" s="47">
        <v>47146</v>
      </c>
      <c r="H4" s="31"/>
      <c r="I4" s="159">
        <f>SUM(D5:H5)+R5+J6</f>
        <v>285</v>
      </c>
      <c r="J4" s="26"/>
      <c r="K4" s="13" t="s">
        <v>91</v>
      </c>
      <c r="L4" s="57"/>
      <c r="M4" s="38">
        <v>42743</v>
      </c>
      <c r="N4" s="39">
        <v>44211</v>
      </c>
      <c r="O4" s="39">
        <v>45679</v>
      </c>
      <c r="P4" s="39">
        <v>47147</v>
      </c>
      <c r="Q4" s="39"/>
      <c r="R4" s="40" t="s">
        <v>68</v>
      </c>
      <c r="S4" s="61" t="s">
        <v>30</v>
      </c>
      <c r="T4" s="59"/>
      <c r="U4" s="59"/>
      <c r="V4" s="60"/>
    </row>
    <row r="5" spans="2:22" ht="12.75" customHeight="1">
      <c r="B5" s="160"/>
      <c r="C5" s="32" t="s">
        <v>31</v>
      </c>
      <c r="D5" s="33">
        <v>44</v>
      </c>
      <c r="E5" s="33">
        <v>36</v>
      </c>
      <c r="F5" s="33">
        <v>43</v>
      </c>
      <c r="G5" s="48">
        <v>44</v>
      </c>
      <c r="H5" s="34"/>
      <c r="I5" s="160"/>
      <c r="J5" s="28">
        <v>0</v>
      </c>
      <c r="K5" s="29" t="s">
        <v>92</v>
      </c>
      <c r="L5" s="57"/>
      <c r="M5" s="41">
        <v>28</v>
      </c>
      <c r="N5" s="42">
        <v>30</v>
      </c>
      <c r="O5" s="42">
        <v>29</v>
      </c>
      <c r="P5" s="42">
        <v>31</v>
      </c>
      <c r="Q5" s="42"/>
      <c r="R5" s="43">
        <f>SUM(M5:Q5)</f>
        <v>118</v>
      </c>
      <c r="S5" s="61" t="s">
        <v>31</v>
      </c>
      <c r="T5" s="59"/>
      <c r="U5" s="59"/>
      <c r="V5" s="60"/>
    </row>
    <row r="6" spans="2:22" ht="12.75" customHeight="1">
      <c r="B6" s="161"/>
      <c r="C6" s="7" t="s">
        <v>89</v>
      </c>
      <c r="D6" s="2">
        <v>166</v>
      </c>
      <c r="E6" s="2">
        <v>139</v>
      </c>
      <c r="F6" s="2">
        <v>166</v>
      </c>
      <c r="G6" s="8">
        <v>151</v>
      </c>
      <c r="H6" s="35"/>
      <c r="I6" s="36">
        <f>SUM(D6:H6)</f>
        <v>622</v>
      </c>
      <c r="J6" s="27">
        <v>0</v>
      </c>
      <c r="K6" s="14" t="s">
        <v>102</v>
      </c>
      <c r="L6" s="57"/>
      <c r="M6" s="44">
        <v>97</v>
      </c>
      <c r="N6" s="45">
        <v>108</v>
      </c>
      <c r="O6" s="45">
        <v>109</v>
      </c>
      <c r="P6" s="45">
        <v>109</v>
      </c>
      <c r="Q6" s="45"/>
      <c r="R6" s="46">
        <f>SUM(M6:Q6)</f>
        <v>423</v>
      </c>
      <c r="S6" s="61" t="s">
        <v>89</v>
      </c>
      <c r="T6" s="63">
        <f>I6+R6</f>
        <v>1045</v>
      </c>
      <c r="U6" s="63">
        <v>8</v>
      </c>
      <c r="V6" s="74">
        <f>T6/U6</f>
        <v>130.625</v>
      </c>
    </row>
    <row r="7" spans="2:22" ht="12.75" customHeight="1">
      <c r="B7" s="159" t="s">
        <v>69</v>
      </c>
      <c r="C7" s="6" t="s">
        <v>30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59">
        <f>SUM(D8:H8)+R9+J8+J9</f>
        <v>308</v>
      </c>
      <c r="J7" s="26"/>
      <c r="K7" s="13" t="s">
        <v>91</v>
      </c>
      <c r="L7" s="57"/>
      <c r="M7" s="58" t="s">
        <v>129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60"/>
      <c r="C8" s="32" t="s">
        <v>31</v>
      </c>
      <c r="D8" s="33">
        <v>42</v>
      </c>
      <c r="E8" s="33">
        <v>45</v>
      </c>
      <c r="F8" s="33">
        <v>47</v>
      </c>
      <c r="G8" s="48">
        <v>47</v>
      </c>
      <c r="H8" s="34"/>
      <c r="I8" s="160"/>
      <c r="J8" s="28">
        <v>3</v>
      </c>
      <c r="K8" s="29" t="s">
        <v>92</v>
      </c>
      <c r="L8" s="57"/>
      <c r="M8" s="38">
        <v>42771</v>
      </c>
      <c r="N8" s="39">
        <v>42778</v>
      </c>
      <c r="O8" s="39">
        <v>42785</v>
      </c>
      <c r="P8" s="39">
        <v>42792</v>
      </c>
      <c r="Q8" s="39"/>
      <c r="R8" s="40" t="s">
        <v>68</v>
      </c>
      <c r="S8" s="61" t="s">
        <v>30</v>
      </c>
      <c r="T8" s="59"/>
      <c r="U8" s="59"/>
      <c r="V8" s="60"/>
    </row>
    <row r="9" spans="2:22" ht="12.75" customHeight="1">
      <c r="B9" s="161"/>
      <c r="C9" s="7" t="s">
        <v>89</v>
      </c>
      <c r="D9" s="2">
        <v>155</v>
      </c>
      <c r="E9" s="2">
        <v>160</v>
      </c>
      <c r="F9" s="2">
        <v>167</v>
      </c>
      <c r="G9" s="8">
        <v>169</v>
      </c>
      <c r="H9" s="35"/>
      <c r="I9" s="36">
        <f>SUM(D9:H9)</f>
        <v>651</v>
      </c>
      <c r="J9" s="27">
        <v>0</v>
      </c>
      <c r="K9" s="14" t="s">
        <v>102</v>
      </c>
      <c r="L9" s="57"/>
      <c r="M9" s="41">
        <v>32</v>
      </c>
      <c r="N9" s="42">
        <v>30</v>
      </c>
      <c r="O9" s="42">
        <v>30</v>
      </c>
      <c r="P9" s="42">
        <v>32</v>
      </c>
      <c r="Q9" s="42"/>
      <c r="R9" s="43">
        <f>SUM(M9:P9)</f>
        <v>124</v>
      </c>
      <c r="S9" s="61" t="s">
        <v>31</v>
      </c>
      <c r="T9" s="59"/>
      <c r="U9" s="59"/>
      <c r="V9" s="60"/>
    </row>
    <row r="10" spans="2:22" ht="12.75" customHeight="1">
      <c r="B10" s="159" t="s">
        <v>72</v>
      </c>
      <c r="C10" s="6" t="s">
        <v>30</v>
      </c>
      <c r="D10" s="79">
        <v>44624</v>
      </c>
      <c r="E10" s="79">
        <v>44631</v>
      </c>
      <c r="F10" s="79">
        <v>42812</v>
      </c>
      <c r="G10" s="80">
        <v>44645</v>
      </c>
      <c r="H10" s="54"/>
      <c r="I10" s="159">
        <f>SUM(D11:H11)+R13+J12</f>
        <v>319</v>
      </c>
      <c r="J10" s="26"/>
      <c r="K10" s="13" t="s">
        <v>91</v>
      </c>
      <c r="L10" s="57"/>
      <c r="M10" s="44">
        <v>107</v>
      </c>
      <c r="N10" s="45">
        <v>103</v>
      </c>
      <c r="O10" s="45">
        <v>95</v>
      </c>
      <c r="P10" s="45">
        <v>106</v>
      </c>
      <c r="Q10" s="45"/>
      <c r="R10" s="46">
        <f>SUM(M10:Q10)</f>
        <v>411</v>
      </c>
      <c r="S10" s="61" t="s">
        <v>89</v>
      </c>
      <c r="T10" s="63">
        <f>I9+R10</f>
        <v>1062</v>
      </c>
      <c r="U10" s="63">
        <v>8</v>
      </c>
      <c r="V10" s="74">
        <f>T10/U10</f>
        <v>132.75</v>
      </c>
    </row>
    <row r="11" spans="2:22" ht="12.75" customHeight="1">
      <c r="B11" s="160"/>
      <c r="C11" s="32" t="s">
        <v>31</v>
      </c>
      <c r="D11" s="33">
        <v>46</v>
      </c>
      <c r="E11" s="33">
        <v>47</v>
      </c>
      <c r="F11" s="33">
        <v>48</v>
      </c>
      <c r="G11" s="48">
        <v>49</v>
      </c>
      <c r="H11" s="34"/>
      <c r="I11" s="160"/>
      <c r="J11" s="28">
        <v>0</v>
      </c>
      <c r="K11" s="29" t="s">
        <v>92</v>
      </c>
      <c r="L11" s="57"/>
      <c r="M11" s="58" t="s">
        <v>130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61"/>
      <c r="C12" s="7" t="s">
        <v>89</v>
      </c>
      <c r="D12" s="2">
        <v>150</v>
      </c>
      <c r="E12" s="2">
        <v>174</v>
      </c>
      <c r="F12" s="2">
        <v>176</v>
      </c>
      <c r="G12" s="8">
        <v>172</v>
      </c>
      <c r="H12" s="35"/>
      <c r="I12" s="36">
        <f>SUM(D12:H12)</f>
        <v>672</v>
      </c>
      <c r="J12" s="27">
        <v>0</v>
      </c>
      <c r="K12" s="14" t="s">
        <v>102</v>
      </c>
      <c r="L12" s="57"/>
      <c r="M12" s="38">
        <v>44625</v>
      </c>
      <c r="N12" s="39">
        <v>44632</v>
      </c>
      <c r="O12" s="39">
        <v>44639</v>
      </c>
      <c r="P12" s="39">
        <v>44646</v>
      </c>
      <c r="Q12" s="39"/>
      <c r="R12" s="40" t="s">
        <v>68</v>
      </c>
      <c r="S12" s="61" t="s">
        <v>30</v>
      </c>
      <c r="T12" s="59"/>
      <c r="U12" s="59"/>
      <c r="V12" s="60"/>
    </row>
    <row r="13" spans="2:22" s="4" customFormat="1" ht="12.75" customHeight="1">
      <c r="B13" s="159" t="s">
        <v>73</v>
      </c>
      <c r="C13" s="6" t="s">
        <v>30</v>
      </c>
      <c r="D13" s="16">
        <v>44652</v>
      </c>
      <c r="E13" s="16">
        <v>44659</v>
      </c>
      <c r="F13" s="16">
        <v>44666</v>
      </c>
      <c r="G13" s="49">
        <v>44673</v>
      </c>
      <c r="H13" s="51">
        <v>44680</v>
      </c>
      <c r="I13" s="159">
        <f>SUM(D14:H14)+R17+J15</f>
        <v>441</v>
      </c>
      <c r="J13" s="26"/>
      <c r="K13" s="29" t="s">
        <v>91</v>
      </c>
      <c r="L13" s="62"/>
      <c r="M13" s="41">
        <v>31</v>
      </c>
      <c r="N13" s="42">
        <v>31</v>
      </c>
      <c r="O13" s="42">
        <v>32</v>
      </c>
      <c r="P13" s="42">
        <v>35</v>
      </c>
      <c r="Q13" s="42"/>
      <c r="R13" s="43">
        <f>SUM(M13:Q13)</f>
        <v>129</v>
      </c>
      <c r="S13" s="61" t="s">
        <v>31</v>
      </c>
      <c r="T13" s="63"/>
      <c r="U13" s="63"/>
      <c r="V13" s="64"/>
    </row>
    <row r="14" spans="2:22" s="4" customFormat="1" ht="12.75" customHeight="1">
      <c r="B14" s="160"/>
      <c r="C14" s="32" t="s">
        <v>31</v>
      </c>
      <c r="D14" s="33">
        <v>49</v>
      </c>
      <c r="E14" s="33">
        <v>48</v>
      </c>
      <c r="F14" s="33">
        <v>46</v>
      </c>
      <c r="G14" s="48">
        <v>45</v>
      </c>
      <c r="H14" s="34">
        <v>47</v>
      </c>
      <c r="I14" s="160"/>
      <c r="J14" s="28">
        <v>0</v>
      </c>
      <c r="K14" s="29" t="s">
        <v>92</v>
      </c>
      <c r="L14" s="62"/>
      <c r="M14" s="44">
        <v>106</v>
      </c>
      <c r="N14" s="45">
        <v>106</v>
      </c>
      <c r="O14" s="45">
        <v>111</v>
      </c>
      <c r="P14" s="45">
        <v>118</v>
      </c>
      <c r="Q14" s="45"/>
      <c r="R14" s="46">
        <f>SUM(M14:Q14)</f>
        <v>441</v>
      </c>
      <c r="S14" s="61" t="s">
        <v>89</v>
      </c>
      <c r="T14" s="63">
        <f>I12+R14</f>
        <v>1113</v>
      </c>
      <c r="U14" s="63">
        <v>8</v>
      </c>
      <c r="V14" s="74">
        <f>T14/U14</f>
        <v>139.125</v>
      </c>
    </row>
    <row r="15" spans="2:22" s="4" customFormat="1" ht="12.75" customHeight="1">
      <c r="B15" s="161"/>
      <c r="C15" s="7" t="s">
        <v>89</v>
      </c>
      <c r="D15" s="2">
        <v>182</v>
      </c>
      <c r="E15" s="2">
        <v>173</v>
      </c>
      <c r="F15" s="2">
        <v>167</v>
      </c>
      <c r="G15" s="8">
        <v>166</v>
      </c>
      <c r="H15" s="35">
        <v>167</v>
      </c>
      <c r="I15" s="36">
        <f>SUM(D15:H15)</f>
        <v>855</v>
      </c>
      <c r="J15" s="27">
        <v>0</v>
      </c>
      <c r="K15" s="14" t="s">
        <v>102</v>
      </c>
      <c r="L15" s="62"/>
      <c r="M15" s="58" t="s">
        <v>131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9" t="s">
        <v>74</v>
      </c>
      <c r="C16" s="6" t="s">
        <v>30</v>
      </c>
      <c r="D16" s="52">
        <v>42861</v>
      </c>
      <c r="E16" s="52">
        <v>42868</v>
      </c>
      <c r="F16" s="52">
        <v>42875</v>
      </c>
      <c r="G16" s="53">
        <v>42882</v>
      </c>
      <c r="H16" s="50"/>
      <c r="I16" s="159">
        <f>SUM(D17:G17)+R21+J18</f>
        <v>361</v>
      </c>
      <c r="J16" s="26"/>
      <c r="K16" s="13" t="s">
        <v>91</v>
      </c>
      <c r="L16" s="62"/>
      <c r="M16" s="38">
        <v>44653</v>
      </c>
      <c r="N16" s="39">
        <v>44660</v>
      </c>
      <c r="O16" s="39">
        <v>44667</v>
      </c>
      <c r="P16" s="39">
        <v>44674</v>
      </c>
      <c r="Q16" s="39">
        <v>44681</v>
      </c>
      <c r="R16" s="40" t="s">
        <v>68</v>
      </c>
      <c r="S16" s="19" t="s">
        <v>30</v>
      </c>
      <c r="T16" s="63"/>
      <c r="U16" s="63"/>
      <c r="V16" s="64"/>
    </row>
    <row r="17" spans="2:22" s="4" customFormat="1" ht="12.75" customHeight="1">
      <c r="B17" s="160"/>
      <c r="C17" s="32" t="s">
        <v>31</v>
      </c>
      <c r="D17" s="33">
        <v>45</v>
      </c>
      <c r="E17" s="33">
        <v>49</v>
      </c>
      <c r="F17" s="33">
        <v>46</v>
      </c>
      <c r="G17" s="48">
        <v>46</v>
      </c>
      <c r="H17" s="34"/>
      <c r="I17" s="160"/>
      <c r="J17" s="28">
        <v>0</v>
      </c>
      <c r="K17" s="29" t="s">
        <v>92</v>
      </c>
      <c r="L17" s="62"/>
      <c r="M17" s="41">
        <v>32</v>
      </c>
      <c r="N17" s="42">
        <v>43</v>
      </c>
      <c r="O17" s="42">
        <v>45</v>
      </c>
      <c r="P17" s="42">
        <v>44</v>
      </c>
      <c r="Q17" s="42">
        <v>42</v>
      </c>
      <c r="R17" s="43">
        <f>SUM(M17:Q17)</f>
        <v>206</v>
      </c>
      <c r="S17" s="19" t="s">
        <v>31</v>
      </c>
      <c r="T17" s="63"/>
      <c r="U17" s="63"/>
      <c r="V17" s="64"/>
    </row>
    <row r="18" spans="2:22" s="4" customFormat="1" ht="12.75" customHeight="1">
      <c r="B18" s="161"/>
      <c r="C18" s="7" t="s">
        <v>89</v>
      </c>
      <c r="D18" s="2">
        <v>147</v>
      </c>
      <c r="E18" s="2">
        <v>175</v>
      </c>
      <c r="F18" s="2">
        <v>162</v>
      </c>
      <c r="G18" s="8">
        <v>152</v>
      </c>
      <c r="H18" s="35"/>
      <c r="I18" s="36">
        <f>SUM(D18:H18)</f>
        <v>636</v>
      </c>
      <c r="J18" s="27">
        <v>2</v>
      </c>
      <c r="K18" s="14" t="s">
        <v>102</v>
      </c>
      <c r="L18" s="62"/>
      <c r="M18" s="44">
        <v>110</v>
      </c>
      <c r="N18" s="45">
        <v>142</v>
      </c>
      <c r="O18" s="45">
        <v>148</v>
      </c>
      <c r="P18" s="45">
        <v>145</v>
      </c>
      <c r="Q18" s="45">
        <v>146</v>
      </c>
      <c r="R18" s="46">
        <f>SUM(M18:Q18)</f>
        <v>691</v>
      </c>
      <c r="S18" s="19" t="s">
        <v>89</v>
      </c>
      <c r="T18" s="63">
        <f>I15+R18</f>
        <v>1546</v>
      </c>
      <c r="U18" s="63">
        <v>10</v>
      </c>
      <c r="V18" s="74">
        <f>T18/U18</f>
        <v>154.6</v>
      </c>
    </row>
    <row r="19" spans="2:22" s="4" customFormat="1" ht="12.75" customHeight="1">
      <c r="B19" s="159" t="s">
        <v>75</v>
      </c>
      <c r="C19" s="6" t="s">
        <v>30</v>
      </c>
      <c r="D19" s="52">
        <v>42889</v>
      </c>
      <c r="E19" s="52">
        <v>42896</v>
      </c>
      <c r="F19" s="52">
        <v>42903</v>
      </c>
      <c r="G19" s="53">
        <v>42910</v>
      </c>
      <c r="H19" s="54"/>
      <c r="I19" s="159">
        <f>SUM(D20:H20)+R25+J21</f>
        <v>347</v>
      </c>
      <c r="J19" s="26"/>
      <c r="K19" s="13" t="s">
        <v>91</v>
      </c>
      <c r="L19" s="62"/>
      <c r="M19" s="58" t="s">
        <v>132</v>
      </c>
      <c r="N19" s="58"/>
      <c r="O19" s="58"/>
      <c r="P19" s="58"/>
      <c r="Q19" s="58"/>
      <c r="R19" s="58"/>
      <c r="S19" s="19"/>
      <c r="T19" s="63"/>
      <c r="U19" s="63"/>
      <c r="V19" s="74"/>
    </row>
    <row r="20" spans="2:22" s="4" customFormat="1" ht="12.75" customHeight="1">
      <c r="B20" s="160"/>
      <c r="C20" s="32" t="s">
        <v>31</v>
      </c>
      <c r="D20" s="33">
        <v>49</v>
      </c>
      <c r="E20" s="33">
        <v>48</v>
      </c>
      <c r="F20" s="33">
        <v>48</v>
      </c>
      <c r="G20" s="48">
        <v>50</v>
      </c>
      <c r="H20" s="34"/>
      <c r="I20" s="160"/>
      <c r="J20" s="28">
        <v>0</v>
      </c>
      <c r="K20" s="29" t="s">
        <v>92</v>
      </c>
      <c r="L20" s="62"/>
      <c r="M20" s="38">
        <v>42862</v>
      </c>
      <c r="N20" s="39">
        <v>42869</v>
      </c>
      <c r="O20" s="39">
        <v>42876</v>
      </c>
      <c r="P20" s="39">
        <v>42883</v>
      </c>
      <c r="Q20" s="39"/>
      <c r="R20" s="40" t="s">
        <v>68</v>
      </c>
      <c r="S20" s="19" t="s">
        <v>30</v>
      </c>
      <c r="T20" s="63"/>
      <c r="U20" s="63"/>
      <c r="V20" s="74"/>
    </row>
    <row r="21" spans="2:22" s="4" customFormat="1" ht="12.75" customHeight="1">
      <c r="B21" s="161"/>
      <c r="C21" s="7" t="s">
        <v>89</v>
      </c>
      <c r="D21" s="2">
        <v>169</v>
      </c>
      <c r="E21" s="2">
        <v>169</v>
      </c>
      <c r="F21" s="2">
        <v>168</v>
      </c>
      <c r="G21" s="8">
        <v>172</v>
      </c>
      <c r="H21" s="35"/>
      <c r="I21" s="36">
        <f>SUM(D21:H21)</f>
        <v>678</v>
      </c>
      <c r="J21" s="27">
        <v>0</v>
      </c>
      <c r="K21" s="14" t="s">
        <v>102</v>
      </c>
      <c r="L21" s="62"/>
      <c r="M21" s="41">
        <v>46</v>
      </c>
      <c r="N21" s="42">
        <v>43</v>
      </c>
      <c r="O21" s="42">
        <v>42</v>
      </c>
      <c r="P21" s="42">
        <v>42</v>
      </c>
      <c r="Q21" s="42"/>
      <c r="R21" s="43">
        <f>SUM(M21:Q21)</f>
        <v>173</v>
      </c>
      <c r="S21" s="19" t="s">
        <v>31</v>
      </c>
      <c r="T21" s="63">
        <f>I18+R22</f>
        <v>1233</v>
      </c>
      <c r="U21" s="63">
        <v>8</v>
      </c>
      <c r="V21" s="74">
        <f>T21/U21</f>
        <v>154.125</v>
      </c>
    </row>
    <row r="22" spans="2:22" s="4" customFormat="1" ht="12.75" customHeight="1">
      <c r="B22" s="159" t="s">
        <v>76</v>
      </c>
      <c r="C22" s="6" t="s">
        <v>30</v>
      </c>
      <c r="D22" s="52">
        <v>42917</v>
      </c>
      <c r="E22" s="52">
        <v>42924</v>
      </c>
      <c r="F22" s="52">
        <v>42931</v>
      </c>
      <c r="G22" s="53">
        <v>42938</v>
      </c>
      <c r="H22" s="53">
        <v>42945</v>
      </c>
      <c r="I22" s="159">
        <f>SUM(D23:H23)+R29+J23+J24</f>
        <v>429</v>
      </c>
      <c r="J22" s="26"/>
      <c r="K22" s="13" t="s">
        <v>91</v>
      </c>
      <c r="L22" s="62"/>
      <c r="M22" s="44">
        <v>156</v>
      </c>
      <c r="N22" s="45">
        <v>146</v>
      </c>
      <c r="O22" s="45">
        <v>147</v>
      </c>
      <c r="P22" s="45">
        <v>148</v>
      </c>
      <c r="Q22" s="45"/>
      <c r="R22" s="46">
        <f>SUM(M22:Q22)</f>
        <v>597</v>
      </c>
      <c r="S22" s="19" t="s">
        <v>89</v>
      </c>
      <c r="T22" s="63"/>
      <c r="U22" s="63"/>
      <c r="V22" s="74"/>
    </row>
    <row r="23" spans="2:22" s="4" customFormat="1" ht="12.75" customHeight="1">
      <c r="B23" s="160"/>
      <c r="C23" s="32" t="s">
        <v>31</v>
      </c>
      <c r="D23" s="33">
        <v>47</v>
      </c>
      <c r="E23" s="33">
        <v>47</v>
      </c>
      <c r="F23" s="33">
        <v>45</v>
      </c>
      <c r="G23" s="48">
        <v>48</v>
      </c>
      <c r="H23" s="34">
        <v>51</v>
      </c>
      <c r="I23" s="160"/>
      <c r="J23" s="28">
        <v>0</v>
      </c>
      <c r="K23" s="29" t="s">
        <v>92</v>
      </c>
      <c r="L23" s="63"/>
      <c r="M23" s="58" t="s">
        <v>134</v>
      </c>
      <c r="N23" s="58"/>
      <c r="O23" s="58"/>
      <c r="P23" s="58"/>
      <c r="Q23" s="58"/>
      <c r="R23" s="58"/>
      <c r="S23" s="19"/>
      <c r="T23" s="63"/>
      <c r="U23" s="63"/>
      <c r="V23" s="74"/>
    </row>
    <row r="24" spans="2:22" s="4" customFormat="1" ht="12.75" customHeight="1">
      <c r="B24" s="161"/>
      <c r="C24" s="7" t="s">
        <v>89</v>
      </c>
      <c r="D24" s="2">
        <v>171</v>
      </c>
      <c r="E24" s="2">
        <v>169</v>
      </c>
      <c r="F24" s="2">
        <v>167</v>
      </c>
      <c r="G24" s="8">
        <v>179</v>
      </c>
      <c r="H24" s="35">
        <v>187</v>
      </c>
      <c r="I24" s="36">
        <f>SUM(D24:H24)</f>
        <v>873</v>
      </c>
      <c r="J24" s="27">
        <v>0</v>
      </c>
      <c r="K24" s="14" t="s">
        <v>102</v>
      </c>
      <c r="L24" s="63"/>
      <c r="M24" s="38">
        <v>42890</v>
      </c>
      <c r="N24" s="39">
        <v>42897</v>
      </c>
      <c r="O24" s="39">
        <v>42904</v>
      </c>
      <c r="P24" s="39">
        <v>42911</v>
      </c>
      <c r="Q24" s="42"/>
      <c r="R24" s="40" t="s">
        <v>68</v>
      </c>
      <c r="S24" s="19" t="s">
        <v>30</v>
      </c>
      <c r="T24" s="63"/>
      <c r="U24" s="63"/>
      <c r="V24" s="74"/>
    </row>
    <row r="25" spans="2:22" s="4" customFormat="1" ht="12.75" customHeight="1">
      <c r="B25" s="159" t="s">
        <v>77</v>
      </c>
      <c r="C25" s="6" t="s">
        <v>30</v>
      </c>
      <c r="D25" s="52"/>
      <c r="E25" s="52"/>
      <c r="F25" s="52"/>
      <c r="G25" s="53"/>
      <c r="H25" s="51"/>
      <c r="I25" s="159">
        <f>SUM(D26:H26)+R33+J27</f>
        <v>0</v>
      </c>
      <c r="J25" s="26"/>
      <c r="K25" s="13" t="s">
        <v>91</v>
      </c>
      <c r="L25" s="63"/>
      <c r="M25" s="41">
        <v>39</v>
      </c>
      <c r="N25" s="42">
        <v>39</v>
      </c>
      <c r="O25" s="42">
        <v>35</v>
      </c>
      <c r="P25" s="42">
        <v>39</v>
      </c>
      <c r="Q25" s="45"/>
      <c r="R25" s="43">
        <f>SUM(M25:P25)</f>
        <v>152</v>
      </c>
      <c r="S25" s="19" t="s">
        <v>31</v>
      </c>
      <c r="T25" s="63">
        <f>I21+R26</f>
        <v>1213</v>
      </c>
      <c r="U25" s="63">
        <v>8</v>
      </c>
      <c r="V25" s="74">
        <f>T25/U25</f>
        <v>151.625</v>
      </c>
    </row>
    <row r="26" spans="2:22" s="4" customFormat="1" ht="12.75" customHeight="1">
      <c r="B26" s="160"/>
      <c r="C26" s="32" t="s">
        <v>31</v>
      </c>
      <c r="D26" s="33"/>
      <c r="E26" s="33"/>
      <c r="F26" s="33"/>
      <c r="G26" s="48"/>
      <c r="H26" s="34"/>
      <c r="I26" s="160"/>
      <c r="J26" s="28">
        <v>0</v>
      </c>
      <c r="K26" s="29" t="s">
        <v>92</v>
      </c>
      <c r="L26" s="63"/>
      <c r="M26" s="44">
        <v>139</v>
      </c>
      <c r="N26" s="45">
        <v>139</v>
      </c>
      <c r="O26" s="45">
        <v>118</v>
      </c>
      <c r="P26" s="45">
        <v>139</v>
      </c>
      <c r="Q26" s="58"/>
      <c r="R26" s="46">
        <f>SUM(M26:Q26)</f>
        <v>535</v>
      </c>
      <c r="S26" s="19" t="s">
        <v>89</v>
      </c>
      <c r="T26" s="63"/>
      <c r="U26" s="63"/>
      <c r="V26" s="74"/>
    </row>
    <row r="27" spans="2:22" s="4" customFormat="1" ht="12.75" customHeight="1">
      <c r="B27" s="161"/>
      <c r="C27" s="7" t="s">
        <v>89</v>
      </c>
      <c r="D27" s="2"/>
      <c r="E27" s="2"/>
      <c r="F27" s="2"/>
      <c r="G27" s="8"/>
      <c r="H27" s="35"/>
      <c r="I27" s="36">
        <f>SUM(D27:H27)</f>
        <v>0</v>
      </c>
      <c r="J27" s="27">
        <v>0</v>
      </c>
      <c r="K27" s="14" t="s">
        <v>102</v>
      </c>
      <c r="L27" s="63"/>
      <c r="M27" s="58" t="s">
        <v>165</v>
      </c>
      <c r="N27" s="58"/>
      <c r="O27" s="58"/>
      <c r="P27" s="58"/>
      <c r="Q27" s="39"/>
      <c r="R27" s="58"/>
      <c r="S27" s="19"/>
      <c r="T27" s="63"/>
      <c r="U27" s="63"/>
      <c r="V27" s="74"/>
    </row>
    <row r="28" spans="2:22" s="4" customFormat="1" ht="12.75" customHeight="1">
      <c r="B28" s="159" t="s">
        <v>80</v>
      </c>
      <c r="C28" s="6" t="s">
        <v>30</v>
      </c>
      <c r="D28" s="52"/>
      <c r="E28" s="52"/>
      <c r="F28" s="52"/>
      <c r="G28" s="53"/>
      <c r="H28" s="54"/>
      <c r="I28" s="159">
        <f>SUM(D29:H29)+R37+J30</f>
        <v>0</v>
      </c>
      <c r="J28" s="26"/>
      <c r="K28" s="13" t="s">
        <v>91</v>
      </c>
      <c r="L28" s="63"/>
      <c r="M28" s="38">
        <v>42918</v>
      </c>
      <c r="N28" s="39">
        <v>42925</v>
      </c>
      <c r="O28" s="39">
        <v>42932</v>
      </c>
      <c r="P28" s="39">
        <v>42939</v>
      </c>
      <c r="Q28" s="90">
        <v>42946</v>
      </c>
      <c r="R28" s="40" t="s">
        <v>68</v>
      </c>
      <c r="S28" s="19" t="s">
        <v>30</v>
      </c>
      <c r="T28" s="63"/>
      <c r="U28" s="63"/>
      <c r="V28" s="74"/>
    </row>
    <row r="29" spans="2:22" s="4" customFormat="1" ht="12.75" customHeight="1">
      <c r="B29" s="160"/>
      <c r="C29" s="32" t="s">
        <v>31</v>
      </c>
      <c r="D29" s="33"/>
      <c r="E29" s="33"/>
      <c r="F29" s="33"/>
      <c r="G29" s="48"/>
      <c r="H29" s="34"/>
      <c r="I29" s="160"/>
      <c r="J29" s="28">
        <v>0</v>
      </c>
      <c r="K29" s="29" t="s">
        <v>92</v>
      </c>
      <c r="L29" s="63"/>
      <c r="M29" s="41">
        <v>37</v>
      </c>
      <c r="N29" s="42">
        <v>37</v>
      </c>
      <c r="O29" s="42">
        <v>40</v>
      </c>
      <c r="P29" s="42">
        <v>36</v>
      </c>
      <c r="Q29" s="45">
        <v>41</v>
      </c>
      <c r="R29" s="43">
        <f>SUM(M29:Q29)</f>
        <v>191</v>
      </c>
      <c r="S29" s="19" t="s">
        <v>31</v>
      </c>
      <c r="T29" s="63">
        <f>I24+R30</f>
        <v>1512</v>
      </c>
      <c r="U29" s="63">
        <v>10</v>
      </c>
      <c r="V29" s="74">
        <f>T29/U29</f>
        <v>151.19999999999999</v>
      </c>
    </row>
    <row r="30" spans="2:22" s="4" customFormat="1" ht="12.75" customHeight="1">
      <c r="B30" s="161"/>
      <c r="C30" s="7" t="s">
        <v>89</v>
      </c>
      <c r="D30" s="2"/>
      <c r="E30" s="2"/>
      <c r="F30" s="2"/>
      <c r="G30" s="8"/>
      <c r="H30" s="35"/>
      <c r="I30" s="36">
        <f>SUM(D30:H30)</f>
        <v>0</v>
      </c>
      <c r="J30" s="27">
        <v>0</v>
      </c>
      <c r="K30" s="14" t="s">
        <v>102</v>
      </c>
      <c r="L30" s="63"/>
      <c r="M30" s="44">
        <v>123</v>
      </c>
      <c r="N30" s="45">
        <v>114</v>
      </c>
      <c r="O30" s="45">
        <v>137</v>
      </c>
      <c r="P30" s="45">
        <v>118</v>
      </c>
      <c r="Q30" s="58">
        <v>147</v>
      </c>
      <c r="R30" s="46">
        <f>SUM(M30:Q30)</f>
        <v>639</v>
      </c>
      <c r="S30" s="19" t="s">
        <v>89</v>
      </c>
      <c r="T30" s="63"/>
      <c r="U30" s="63"/>
      <c r="V30" s="74"/>
    </row>
    <row r="31" spans="2:22" s="4" customFormat="1" ht="12.75" customHeight="1">
      <c r="B31" s="159" t="s">
        <v>81</v>
      </c>
      <c r="C31" s="6" t="s">
        <v>30</v>
      </c>
      <c r="D31" s="52"/>
      <c r="E31" s="52"/>
      <c r="F31" s="52"/>
      <c r="G31" s="53"/>
      <c r="H31" s="50"/>
      <c r="I31" s="159">
        <f>SUM(D32:H32)+R41+J33</f>
        <v>0</v>
      </c>
      <c r="J31" s="26"/>
      <c r="K31" s="13" t="s">
        <v>91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4"/>
    </row>
    <row r="32" spans="2:22" s="4" customFormat="1" ht="12.75" customHeight="1">
      <c r="B32" s="160"/>
      <c r="C32" s="32" t="s">
        <v>31</v>
      </c>
      <c r="D32" s="33"/>
      <c r="E32" s="33"/>
      <c r="F32" s="33"/>
      <c r="G32" s="48"/>
      <c r="H32" s="34"/>
      <c r="I32" s="160"/>
      <c r="J32" s="28">
        <v>0</v>
      </c>
      <c r="K32" s="29" t="s">
        <v>92</v>
      </c>
      <c r="L32" s="63"/>
      <c r="M32" s="38"/>
      <c r="N32" s="39"/>
      <c r="O32" s="39"/>
      <c r="P32" s="39"/>
      <c r="Q32" s="42"/>
      <c r="R32" s="40" t="s">
        <v>68</v>
      </c>
      <c r="S32" s="19" t="s">
        <v>30</v>
      </c>
      <c r="T32" s="63"/>
      <c r="U32" s="63"/>
      <c r="V32" s="74"/>
    </row>
    <row r="33" spans="2:22" s="4" customFormat="1" ht="12.75" customHeight="1">
      <c r="B33" s="161"/>
      <c r="C33" s="7" t="s">
        <v>89</v>
      </c>
      <c r="D33" s="2"/>
      <c r="E33" s="2"/>
      <c r="F33" s="2"/>
      <c r="G33" s="8"/>
      <c r="H33" s="35"/>
      <c r="I33" s="36">
        <f>SUM(D33:H33)</f>
        <v>0</v>
      </c>
      <c r="J33" s="27">
        <v>0</v>
      </c>
      <c r="K33" s="14" t="s">
        <v>102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31</v>
      </c>
      <c r="T33" s="63">
        <f>I27+R34</f>
        <v>0</v>
      </c>
      <c r="U33" s="63">
        <v>6</v>
      </c>
      <c r="V33" s="74">
        <f>T33/U33</f>
        <v>0</v>
      </c>
    </row>
    <row r="34" spans="2:22" s="4" customFormat="1" ht="12.75" customHeight="1">
      <c r="B34" s="159" t="s">
        <v>84</v>
      </c>
      <c r="C34" s="6" t="s">
        <v>30</v>
      </c>
      <c r="D34" s="52"/>
      <c r="E34" s="52"/>
      <c r="F34" s="52"/>
      <c r="G34" s="53"/>
      <c r="H34" s="50"/>
      <c r="I34" s="159">
        <f>SUM(D35:H35)+R45+J36</f>
        <v>0</v>
      </c>
      <c r="J34" s="26"/>
      <c r="K34" s="13" t="s">
        <v>91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89</v>
      </c>
      <c r="T34" s="63"/>
      <c r="U34" s="63"/>
      <c r="V34" s="74"/>
    </row>
    <row r="35" spans="2:22" s="4" customFormat="1" ht="12.75" customHeight="1">
      <c r="B35" s="160"/>
      <c r="C35" s="32" t="s">
        <v>31</v>
      </c>
      <c r="D35" s="33"/>
      <c r="E35" s="33"/>
      <c r="F35" s="33"/>
      <c r="G35" s="48"/>
      <c r="H35" s="34"/>
      <c r="I35" s="160"/>
      <c r="J35" s="28">
        <v>0</v>
      </c>
      <c r="K35" s="29" t="s">
        <v>92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4"/>
    </row>
    <row r="36" spans="2:22" s="4" customFormat="1" ht="12.75" customHeight="1">
      <c r="B36" s="161"/>
      <c r="C36" s="7" t="s">
        <v>89</v>
      </c>
      <c r="D36" s="2"/>
      <c r="E36" s="2"/>
      <c r="F36" s="2"/>
      <c r="G36" s="8"/>
      <c r="H36" s="35"/>
      <c r="I36" s="36">
        <f>SUM(D36:H36)</f>
        <v>0</v>
      </c>
      <c r="J36" s="27">
        <v>0</v>
      </c>
      <c r="K36" s="14" t="s">
        <v>102</v>
      </c>
      <c r="L36" s="63"/>
      <c r="M36" s="38"/>
      <c r="N36" s="39"/>
      <c r="O36" s="39"/>
      <c r="P36" s="39"/>
      <c r="Q36" s="42"/>
      <c r="R36" s="40" t="s">
        <v>68</v>
      </c>
      <c r="S36" s="19" t="s">
        <v>30</v>
      </c>
      <c r="T36" s="63"/>
      <c r="U36" s="63"/>
      <c r="V36" s="74"/>
    </row>
    <row r="37" spans="2:22" s="4" customFormat="1" ht="12.75" customHeight="1">
      <c r="B37" s="159" t="s">
        <v>85</v>
      </c>
      <c r="C37" s="6" t="s">
        <v>30</v>
      </c>
      <c r="D37" s="52"/>
      <c r="E37" s="52"/>
      <c r="F37" s="52"/>
      <c r="G37" s="53"/>
      <c r="H37" s="54"/>
      <c r="I37" s="159">
        <f>SUM(D38:H38)+R49+J39</f>
        <v>0</v>
      </c>
      <c r="J37" s="26"/>
      <c r="K37" s="13" t="s">
        <v>91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31</v>
      </c>
      <c r="T37" s="63">
        <f>I30+R38</f>
        <v>0</v>
      </c>
      <c r="U37" s="63">
        <v>8</v>
      </c>
      <c r="V37" s="74">
        <f>T37/U37</f>
        <v>0</v>
      </c>
    </row>
    <row r="38" spans="2:22" s="4" customFormat="1" ht="12.75" customHeight="1">
      <c r="B38" s="160"/>
      <c r="C38" s="32" t="s">
        <v>31</v>
      </c>
      <c r="D38" s="33"/>
      <c r="E38" s="33"/>
      <c r="F38" s="33"/>
      <c r="G38" s="48"/>
      <c r="H38" s="34"/>
      <c r="I38" s="160"/>
      <c r="J38" s="28">
        <v>0</v>
      </c>
      <c r="K38" s="29" t="s">
        <v>92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89</v>
      </c>
      <c r="T38" s="63"/>
      <c r="U38" s="63"/>
      <c r="V38" s="74"/>
    </row>
    <row r="39" spans="2:22" s="4" customFormat="1" ht="12.75" customHeight="1">
      <c r="B39" s="161"/>
      <c r="C39" s="7" t="s">
        <v>89</v>
      </c>
      <c r="D39" s="2"/>
      <c r="E39" s="2"/>
      <c r="F39" s="2"/>
      <c r="G39" s="8"/>
      <c r="H39" s="35"/>
      <c r="I39" s="36">
        <f>SUM(D39:H39)</f>
        <v>0</v>
      </c>
      <c r="J39" s="27">
        <v>0</v>
      </c>
      <c r="K39" s="14" t="s">
        <v>102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33" customHeight="1">
      <c r="B40" s="65"/>
      <c r="C40" s="63"/>
      <c r="D40" s="63"/>
      <c r="E40" s="63"/>
      <c r="F40" s="63"/>
      <c r="G40" s="157" t="s">
        <v>161</v>
      </c>
      <c r="H40" s="158"/>
      <c r="I40" s="11">
        <f>I4+I7+I10+I13+I16+I19+I22+I25+I28+I31+I34+I37-J40-J41</f>
        <v>2485</v>
      </c>
      <c r="J40" s="92">
        <f>J5+J8+J11+J14+J17+J20+J23+J26+J29+J32+J35+J38</f>
        <v>3</v>
      </c>
      <c r="K40" s="63" t="s">
        <v>103</v>
      </c>
      <c r="L40" s="63"/>
      <c r="M40" s="38"/>
      <c r="N40" s="39"/>
      <c r="O40" s="39"/>
      <c r="P40" s="39"/>
      <c r="Q40" s="39"/>
      <c r="R40" s="40" t="s">
        <v>68</v>
      </c>
      <c r="S40" s="19" t="s">
        <v>30</v>
      </c>
      <c r="T40" s="63"/>
      <c r="U40" s="63"/>
      <c r="V40" s="64"/>
    </row>
    <row r="41" spans="2:22" s="4" customFormat="1" ht="12" customHeight="1">
      <c r="B41" s="66"/>
      <c r="C41" s="67"/>
      <c r="D41" s="67"/>
      <c r="E41" s="67"/>
      <c r="F41" s="67"/>
      <c r="G41" s="9"/>
      <c r="H41" s="9"/>
      <c r="I41" s="10"/>
      <c r="J41" s="93">
        <f>J6+J9+J12+J15+J18+J21+J24+J27+J30+J33+J36+J39</f>
        <v>2</v>
      </c>
      <c r="K41" s="63" t="s">
        <v>102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31</v>
      </c>
      <c r="T41" s="63"/>
      <c r="U41" s="63"/>
      <c r="V41" s="64"/>
    </row>
    <row r="42" spans="2:22" ht="15.75">
      <c r="B42" s="68"/>
      <c r="C42" s="59"/>
      <c r="D42" s="59"/>
      <c r="E42" s="59"/>
      <c r="F42" s="59"/>
      <c r="G42" s="156" t="s">
        <v>63</v>
      </c>
      <c r="H42" s="156"/>
      <c r="I42" s="94">
        <f>I40+J40+J41</f>
        <v>2490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89</v>
      </c>
      <c r="T42" s="59">
        <f>I33+R42</f>
        <v>0</v>
      </c>
      <c r="U42" s="59">
        <v>9</v>
      </c>
      <c r="V42" s="76">
        <f>T42/U42</f>
        <v>0</v>
      </c>
    </row>
    <row r="43" spans="2:22">
      <c r="B43" s="6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68</v>
      </c>
      <c r="S44" s="19" t="s">
        <v>30</v>
      </c>
      <c r="T44" s="59"/>
      <c r="U44" s="59"/>
      <c r="V44" s="60"/>
    </row>
    <row r="45" spans="2:22" ht="15.75">
      <c r="B45" s="6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31</v>
      </c>
      <c r="T45" s="59"/>
      <c r="U45" s="59"/>
      <c r="V45" s="60"/>
    </row>
    <row r="46" spans="2:22" ht="15.75">
      <c r="B46" s="6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89</v>
      </c>
      <c r="T46" s="59">
        <f>I36+R46</f>
        <v>0</v>
      </c>
      <c r="U46" s="59">
        <v>8</v>
      </c>
      <c r="V46" s="76">
        <f>T46/U46</f>
        <v>0</v>
      </c>
    </row>
    <row r="47" spans="2:22">
      <c r="B47" s="6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68</v>
      </c>
      <c r="S48" s="19" t="s">
        <v>30</v>
      </c>
      <c r="T48" s="59"/>
      <c r="U48" s="59"/>
      <c r="V48" s="60"/>
    </row>
    <row r="49" spans="2:24" ht="15.75">
      <c r="B49" s="6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31</v>
      </c>
      <c r="T49" s="59"/>
      <c r="U49" s="59"/>
      <c r="V49" s="60"/>
    </row>
    <row r="50" spans="2:24" ht="15.75">
      <c r="B50" s="6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87"/>
      <c r="R50" s="46">
        <f>SUM(M50:Q50)</f>
        <v>0</v>
      </c>
      <c r="S50" s="19" t="s">
        <v>89</v>
      </c>
      <c r="T50" s="59">
        <f>I39+R50</f>
        <v>0</v>
      </c>
      <c r="U50" s="59">
        <v>7</v>
      </c>
      <c r="V50" s="76">
        <f>T50/U50</f>
        <v>0</v>
      </c>
    </row>
    <row r="51" spans="2:24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/>
      <c r="T51" s="70"/>
      <c r="U51" s="70"/>
      <c r="V51" s="72"/>
    </row>
    <row r="52" spans="2:24">
      <c r="S52" s="18"/>
    </row>
    <row r="53" spans="2:24" ht="18.75">
      <c r="S53" s="18"/>
      <c r="V53" s="77">
        <f>SUM(V4:V52)</f>
        <v>1014.05</v>
      </c>
      <c r="W53">
        <v>12</v>
      </c>
      <c r="X53" s="78">
        <f>V53/W53</f>
        <v>84.504166666666663</v>
      </c>
    </row>
    <row r="54" spans="2:24">
      <c r="S54" s="18"/>
      <c r="V54" t="s">
        <v>104</v>
      </c>
      <c r="X54" t="s">
        <v>105</v>
      </c>
    </row>
    <row r="55" spans="2:24">
      <c r="S55" s="18"/>
      <c r="V55" t="s">
        <v>106</v>
      </c>
      <c r="X55" t="s">
        <v>107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P20" sqref="P20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2021</v>
      </c>
    </row>
    <row r="3" spans="1:17">
      <c r="B3" s="21" t="s">
        <v>18</v>
      </c>
      <c r="C3" s="21" t="s">
        <v>19</v>
      </c>
      <c r="D3" s="21" t="s">
        <v>20</v>
      </c>
      <c r="E3" s="21" t="s">
        <v>21</v>
      </c>
      <c r="F3" s="21" t="s">
        <v>22</v>
      </c>
      <c r="G3" s="21" t="s">
        <v>23</v>
      </c>
      <c r="H3" s="21" t="s">
        <v>24</v>
      </c>
      <c r="I3" s="21" t="s">
        <v>25</v>
      </c>
      <c r="J3" s="21" t="s">
        <v>26</v>
      </c>
      <c r="K3" s="21" t="s">
        <v>27</v>
      </c>
      <c r="L3" s="21" t="s">
        <v>28</v>
      </c>
      <c r="M3" s="21" t="s">
        <v>29</v>
      </c>
      <c r="N3" s="22" t="s">
        <v>67</v>
      </c>
    </row>
    <row r="4" spans="1:17">
      <c r="A4" s="15" t="s">
        <v>71</v>
      </c>
      <c r="B4" s="15">
        <v>275</v>
      </c>
      <c r="C4" s="15">
        <v>302</v>
      </c>
      <c r="D4" s="15">
        <v>291</v>
      </c>
      <c r="E4" s="15">
        <v>339</v>
      </c>
      <c r="F4" s="15">
        <v>308</v>
      </c>
      <c r="G4" s="15">
        <v>277</v>
      </c>
      <c r="H4" s="15">
        <v>310</v>
      </c>
      <c r="I4" s="15">
        <v>189</v>
      </c>
      <c r="J4" s="15">
        <v>251</v>
      </c>
      <c r="K4" s="15">
        <v>335</v>
      </c>
      <c r="L4" s="15">
        <v>266</v>
      </c>
      <c r="M4" s="15">
        <v>278</v>
      </c>
      <c r="N4" s="23">
        <f t="shared" ref="N4:N9" si="0">SUM(B4:M4)</f>
        <v>3421</v>
      </c>
    </row>
    <row r="5" spans="1:17">
      <c r="A5" s="15" t="s">
        <v>82</v>
      </c>
      <c r="B5" s="15">
        <v>21</v>
      </c>
      <c r="C5" s="15">
        <v>13</v>
      </c>
      <c r="D5" s="15">
        <v>15</v>
      </c>
      <c r="E5" s="15">
        <v>12</v>
      </c>
      <c r="F5" s="15">
        <v>8</v>
      </c>
      <c r="G5" s="15">
        <v>9</v>
      </c>
      <c r="H5" s="15">
        <v>10</v>
      </c>
      <c r="I5" s="15">
        <v>6</v>
      </c>
      <c r="J5" s="15">
        <v>6</v>
      </c>
      <c r="K5" s="15">
        <v>2</v>
      </c>
      <c r="L5" s="15">
        <v>0</v>
      </c>
      <c r="M5" s="15">
        <v>7</v>
      </c>
      <c r="N5" s="23">
        <f t="shared" si="0"/>
        <v>109</v>
      </c>
      <c r="O5" s="174" t="s">
        <v>86</v>
      </c>
    </row>
    <row r="6" spans="1:17">
      <c r="A6" t="s">
        <v>70</v>
      </c>
      <c r="B6" s="24">
        <f>B4+B5</f>
        <v>296</v>
      </c>
      <c r="C6" s="24">
        <f t="shared" ref="C6:M6" si="1">C4+C5</f>
        <v>315</v>
      </c>
      <c r="D6" s="24">
        <f t="shared" si="1"/>
        <v>306</v>
      </c>
      <c r="E6" s="24">
        <f t="shared" si="1"/>
        <v>351</v>
      </c>
      <c r="F6" s="24">
        <f t="shared" si="1"/>
        <v>316</v>
      </c>
      <c r="G6" s="24">
        <f t="shared" si="1"/>
        <v>286</v>
      </c>
      <c r="H6" s="24">
        <f t="shared" si="1"/>
        <v>320</v>
      </c>
      <c r="I6" s="24">
        <f t="shared" si="1"/>
        <v>195</v>
      </c>
      <c r="J6" s="24">
        <f t="shared" si="1"/>
        <v>257</v>
      </c>
      <c r="K6" s="24">
        <f t="shared" si="1"/>
        <v>337</v>
      </c>
      <c r="L6" s="24">
        <f t="shared" si="1"/>
        <v>266</v>
      </c>
      <c r="M6" s="24">
        <f t="shared" si="1"/>
        <v>285</v>
      </c>
      <c r="N6" s="23">
        <f t="shared" si="0"/>
        <v>3530</v>
      </c>
      <c r="O6" s="174"/>
    </row>
    <row r="7" spans="1:17">
      <c r="A7" t="s">
        <v>78</v>
      </c>
      <c r="B7" s="24">
        <v>81</v>
      </c>
      <c r="C7" s="24">
        <v>80</v>
      </c>
      <c r="D7" s="24">
        <v>80</v>
      </c>
      <c r="E7" s="24">
        <v>77</v>
      </c>
      <c r="F7" s="24">
        <v>78</v>
      </c>
      <c r="G7" s="24">
        <v>80</v>
      </c>
      <c r="H7" s="24">
        <v>75</v>
      </c>
      <c r="I7" s="24">
        <v>77</v>
      </c>
      <c r="J7" s="24">
        <v>78</v>
      </c>
      <c r="K7" s="24">
        <v>92</v>
      </c>
      <c r="L7" s="24">
        <v>92</v>
      </c>
      <c r="M7" s="24">
        <v>90</v>
      </c>
      <c r="N7" s="75">
        <f t="shared" si="0"/>
        <v>980</v>
      </c>
      <c r="O7" s="25">
        <f>N7/12</f>
        <v>81.666666666666671</v>
      </c>
    </row>
    <row r="8" spans="1:17">
      <c r="A8" t="s">
        <v>79</v>
      </c>
      <c r="B8" s="24">
        <v>327</v>
      </c>
      <c r="C8" s="24">
        <v>316</v>
      </c>
      <c r="D8" s="24">
        <v>312</v>
      </c>
      <c r="E8" s="24">
        <v>318</v>
      </c>
      <c r="F8" s="24">
        <v>332</v>
      </c>
      <c r="G8" s="24">
        <v>332</v>
      </c>
      <c r="H8" s="24">
        <v>327</v>
      </c>
      <c r="I8" s="24">
        <v>329</v>
      </c>
      <c r="J8" s="24">
        <v>336</v>
      </c>
      <c r="K8" s="24">
        <v>330</v>
      </c>
      <c r="L8" s="24">
        <v>330</v>
      </c>
      <c r="M8" s="24">
        <v>329</v>
      </c>
      <c r="N8" s="75">
        <f t="shared" si="0"/>
        <v>3918</v>
      </c>
      <c r="O8" s="25">
        <f t="shared" ref="O8:O9" si="2">N8/12</f>
        <v>326.5</v>
      </c>
    </row>
    <row r="9" spans="1:17">
      <c r="A9" t="s">
        <v>83</v>
      </c>
      <c r="B9" s="24">
        <v>123</v>
      </c>
      <c r="C9" s="24">
        <v>131</v>
      </c>
      <c r="D9" s="24">
        <v>135</v>
      </c>
      <c r="E9" s="24">
        <v>143</v>
      </c>
      <c r="F9" s="24">
        <v>134</v>
      </c>
      <c r="G9" s="24">
        <v>132</v>
      </c>
      <c r="H9" s="24">
        <v>128</v>
      </c>
      <c r="I9" s="24">
        <v>118</v>
      </c>
      <c r="J9" s="24">
        <v>112</v>
      </c>
      <c r="K9" s="24">
        <v>142</v>
      </c>
      <c r="L9" s="24">
        <v>123</v>
      </c>
      <c r="M9" s="24">
        <v>147</v>
      </c>
      <c r="N9" s="75">
        <f t="shared" si="0"/>
        <v>1568</v>
      </c>
      <c r="O9" s="25">
        <f t="shared" si="2"/>
        <v>130.66666666666666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5"/>
    </row>
    <row r="11" spans="1:17">
      <c r="A11" t="s">
        <v>128</v>
      </c>
      <c r="B11" s="15">
        <f>B7*3.2</f>
        <v>259.2</v>
      </c>
      <c r="C11" s="15">
        <f t="shared" ref="C11:D11" si="3">C7*3.2</f>
        <v>256</v>
      </c>
      <c r="D11" s="15">
        <f t="shared" si="3"/>
        <v>256</v>
      </c>
      <c r="E11" s="15">
        <f>E7*3.2</f>
        <v>246.4</v>
      </c>
      <c r="F11" s="15">
        <f>F7*3.2</f>
        <v>249.60000000000002</v>
      </c>
      <c r="G11" s="15">
        <f t="shared" ref="G11:L11" si="4">G7*3.2</f>
        <v>256</v>
      </c>
      <c r="H11" s="15">
        <f t="shared" si="4"/>
        <v>240</v>
      </c>
      <c r="I11" s="15">
        <f t="shared" si="4"/>
        <v>246.4</v>
      </c>
      <c r="J11" s="15">
        <f t="shared" si="4"/>
        <v>249.60000000000002</v>
      </c>
      <c r="K11" s="15">
        <f t="shared" si="4"/>
        <v>294.40000000000003</v>
      </c>
      <c r="L11" s="15">
        <f t="shared" si="4"/>
        <v>294.40000000000003</v>
      </c>
      <c r="M11" s="15">
        <f>M7*3.2</f>
        <v>288</v>
      </c>
      <c r="N11" s="75">
        <f>SUM(B11:M11)</f>
        <v>3136.0000000000005</v>
      </c>
      <c r="O11" s="25">
        <f>N11/12</f>
        <v>261.33333333333337</v>
      </c>
    </row>
    <row r="12" spans="1:17">
      <c r="A12">
        <v>2022</v>
      </c>
    </row>
    <row r="13" spans="1:17"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26</v>
      </c>
      <c r="K13" s="21" t="s">
        <v>27</v>
      </c>
      <c r="L13" s="21" t="s">
        <v>28</v>
      </c>
      <c r="M13" s="21" t="s">
        <v>29</v>
      </c>
      <c r="N13" s="22" t="s">
        <v>67</v>
      </c>
      <c r="O13" s="22" t="s">
        <v>135</v>
      </c>
      <c r="Q13" s="15"/>
    </row>
    <row r="14" spans="1:17">
      <c r="A14" s="15" t="s">
        <v>96</v>
      </c>
      <c r="B14" s="15">
        <v>285</v>
      </c>
      <c r="C14" s="15">
        <v>308</v>
      </c>
      <c r="D14" s="15">
        <v>319</v>
      </c>
      <c r="E14" s="15">
        <v>441</v>
      </c>
      <c r="F14" s="15">
        <v>359</v>
      </c>
      <c r="G14" s="15">
        <v>347</v>
      </c>
      <c r="H14" s="15">
        <v>429</v>
      </c>
      <c r="I14" s="15"/>
      <c r="J14" s="15"/>
      <c r="K14" s="15"/>
      <c r="L14" s="15"/>
      <c r="M14" s="15"/>
      <c r="N14" s="23">
        <f t="shared" ref="N14:N15" si="5">SUM(B14:M14)</f>
        <v>2488</v>
      </c>
      <c r="O14" s="23">
        <f>N14</f>
        <v>2488</v>
      </c>
      <c r="Q14" s="15"/>
    </row>
    <row r="15" spans="1:17" ht="28.5" customHeight="1">
      <c r="A15" s="88" t="s">
        <v>133</v>
      </c>
      <c r="B15" s="15">
        <v>0</v>
      </c>
      <c r="C15" s="15">
        <v>0</v>
      </c>
      <c r="D15" s="15">
        <v>0</v>
      </c>
      <c r="E15" s="15">
        <v>0</v>
      </c>
      <c r="F15" s="15">
        <v>2</v>
      </c>
      <c r="G15" s="15">
        <v>0</v>
      </c>
      <c r="H15" s="15">
        <v>0</v>
      </c>
      <c r="I15" s="15"/>
      <c r="J15" s="15"/>
      <c r="K15" s="15"/>
      <c r="L15" s="15"/>
      <c r="M15" s="15"/>
      <c r="N15" s="23">
        <f t="shared" si="5"/>
        <v>2</v>
      </c>
    </row>
    <row r="16" spans="1:17" ht="22.5" customHeight="1">
      <c r="A16" t="s">
        <v>70</v>
      </c>
      <c r="B16" s="24">
        <f>B14+B15</f>
        <v>285</v>
      </c>
      <c r="C16" s="24">
        <f t="shared" ref="C16:M16" si="6">C14+C15</f>
        <v>308</v>
      </c>
      <c r="D16" s="24">
        <f t="shared" si="6"/>
        <v>319</v>
      </c>
      <c r="E16" s="24">
        <f t="shared" si="6"/>
        <v>441</v>
      </c>
      <c r="F16" s="24">
        <f t="shared" si="6"/>
        <v>361</v>
      </c>
      <c r="G16" s="24">
        <f t="shared" si="6"/>
        <v>347</v>
      </c>
      <c r="H16" s="24">
        <f t="shared" si="6"/>
        <v>429</v>
      </c>
      <c r="I16" s="24">
        <f t="shared" si="6"/>
        <v>0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>SUM(B16:M16)</f>
        <v>2490</v>
      </c>
      <c r="O16" s="89" t="s">
        <v>86</v>
      </c>
    </row>
    <row r="17" spans="1:15">
      <c r="A17" t="s">
        <v>78</v>
      </c>
      <c r="B17" s="24">
        <v>90</v>
      </c>
      <c r="C17" s="24">
        <v>92</v>
      </c>
      <c r="D17" s="24">
        <v>93</v>
      </c>
      <c r="E17" s="24">
        <v>97</v>
      </c>
      <c r="F17" s="24">
        <v>99</v>
      </c>
      <c r="G17" s="24">
        <v>104</v>
      </c>
      <c r="H17" s="24">
        <v>107</v>
      </c>
      <c r="I17" s="24"/>
      <c r="J17" s="24"/>
      <c r="K17" s="24"/>
      <c r="L17" s="24"/>
      <c r="M17" s="24"/>
      <c r="N17" s="75">
        <f>SUM(B17:M17)</f>
        <v>682</v>
      </c>
      <c r="O17" s="25">
        <f>N17/7</f>
        <v>97.428571428571431</v>
      </c>
    </row>
    <row r="18" spans="1:15">
      <c r="A18" t="s">
        <v>79</v>
      </c>
      <c r="B18" s="24">
        <v>333</v>
      </c>
      <c r="C18" s="24">
        <v>336</v>
      </c>
      <c r="D18" s="24">
        <v>333</v>
      </c>
      <c r="E18" s="24">
        <v>337</v>
      </c>
      <c r="F18" s="24">
        <v>343</v>
      </c>
      <c r="G18" s="24">
        <v>359</v>
      </c>
      <c r="H18" s="24">
        <v>372</v>
      </c>
      <c r="I18" s="24"/>
      <c r="J18" s="24"/>
      <c r="K18" s="24"/>
      <c r="L18" s="24"/>
      <c r="M18" s="24"/>
      <c r="N18" s="75">
        <f>SUM(B18:M18)</f>
        <v>2413</v>
      </c>
      <c r="O18" s="25">
        <f t="shared" ref="O18:O19" si="7">N18/7</f>
        <v>344.71428571428572</v>
      </c>
    </row>
    <row r="19" spans="1:15">
      <c r="A19" t="s">
        <v>83</v>
      </c>
      <c r="B19" s="24">
        <v>131</v>
      </c>
      <c r="C19" s="24">
        <v>133</v>
      </c>
      <c r="D19" s="24">
        <v>139</v>
      </c>
      <c r="E19" s="24">
        <v>155</v>
      </c>
      <c r="F19" s="24">
        <v>154</v>
      </c>
      <c r="G19" s="24">
        <v>152</v>
      </c>
      <c r="H19" s="24">
        <v>151</v>
      </c>
      <c r="I19" s="24"/>
      <c r="J19" s="24"/>
      <c r="K19" s="24"/>
      <c r="L19" s="24"/>
      <c r="M19" s="24"/>
      <c r="N19" s="75">
        <f>SUM(B19:M19)</f>
        <v>1015</v>
      </c>
      <c r="O19" s="25">
        <f t="shared" si="7"/>
        <v>145</v>
      </c>
    </row>
    <row r="21" spans="1:15">
      <c r="A21" t="s">
        <v>164</v>
      </c>
      <c r="B21">
        <f>B17*3.7</f>
        <v>333</v>
      </c>
      <c r="C21">
        <f>C17*3.7</f>
        <v>340.40000000000003</v>
      </c>
      <c r="D21">
        <f>D17*3.7</f>
        <v>344.1</v>
      </c>
      <c r="E21">
        <f t="shared" ref="E21:M21" si="8">E17*3.7</f>
        <v>358.90000000000003</v>
      </c>
      <c r="F21">
        <f t="shared" si="8"/>
        <v>366.3</v>
      </c>
      <c r="G21">
        <f t="shared" si="8"/>
        <v>384.8</v>
      </c>
      <c r="H21">
        <f t="shared" si="8"/>
        <v>395.90000000000003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5">
        <f>SUM(B21:M21)</f>
        <v>2523.4</v>
      </c>
      <c r="O21" s="25">
        <f>N21/7</f>
        <v>360.48571428571432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2022-08-19T13:56:20Z</dcterms:modified>
</cp:coreProperties>
</file>