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 activeTab="1"/>
  </bookViews>
  <sheets>
    <sheet name="persone compiti" sheetId="6" r:id="rId1"/>
    <sheet name="borse + attività" sheetId="2" r:id="rId2"/>
    <sheet name="Dettagli borse" sheetId="3" r:id="rId3"/>
  </sheets>
  <definedNames>
    <definedName name="_xlnm.Print_Area" localSheetId="1">'borse + attività'!$B$1:$V$51</definedName>
    <definedName name="_xlnm.Print_Area" localSheetId="0">'persone compiti'!$A$1:$E$57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R17" i="2" l="1"/>
  <c r="E21" i="3" l="1"/>
  <c r="F21"/>
  <c r="G21"/>
  <c r="H21"/>
  <c r="I21"/>
  <c r="J21"/>
  <c r="K21"/>
  <c r="L21"/>
  <c r="M21"/>
  <c r="D21"/>
  <c r="M11"/>
  <c r="C21"/>
  <c r="B21"/>
  <c r="J41" i="2" l="1"/>
  <c r="J40" l="1"/>
  <c r="I30" l="1"/>
  <c r="R21" l="1"/>
  <c r="I16" s="1"/>
  <c r="N19" i="3" l="1"/>
  <c r="N18"/>
  <c r="N17"/>
  <c r="R22" i="2" l="1"/>
  <c r="M6" i="3" l="1"/>
  <c r="L6"/>
  <c r="K6"/>
  <c r="J6"/>
  <c r="I6"/>
  <c r="H6"/>
  <c r="G6"/>
  <c r="F6"/>
  <c r="E6"/>
  <c r="D6"/>
  <c r="C6"/>
  <c r="B6"/>
  <c r="L11"/>
  <c r="K11"/>
  <c r="J11"/>
  <c r="I11"/>
  <c r="H11"/>
  <c r="G11"/>
  <c r="F11"/>
  <c r="E11"/>
  <c r="D11"/>
  <c r="C11"/>
  <c r="B11"/>
  <c r="R50" i="2" l="1"/>
  <c r="R13" l="1"/>
  <c r="I10" s="1"/>
  <c r="N21" i="3" l="1"/>
  <c r="N11"/>
  <c r="O11" s="1"/>
  <c r="R29" i="2" l="1"/>
  <c r="I22" s="1"/>
  <c r="R46" l="1"/>
  <c r="R42" l="1"/>
  <c r="R38" l="1"/>
  <c r="R25" l="1"/>
  <c r="I19" s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I4" s="1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9"/>
  <c r="O9" s="1"/>
  <c r="N8"/>
  <c r="O8" s="1"/>
  <c r="N7"/>
  <c r="O7" s="1"/>
  <c r="N5"/>
  <c r="N4"/>
  <c r="N16" l="1"/>
  <c r="N6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<sst xmlns="http://schemas.openxmlformats.org/spreadsheetml/2006/main" count="323" uniqueCount="166">
  <si>
    <t>SIGMA</t>
  </si>
  <si>
    <t>FAMILA</t>
  </si>
  <si>
    <t>Forno Peveri Sarmato</t>
  </si>
  <si>
    <t>AUTOMEZZI
Di proprietà dei volontari.</t>
  </si>
  <si>
    <t>RISORSE UMANE</t>
  </si>
  <si>
    <t>Proloco</t>
  </si>
  <si>
    <t>Circolo Anziani</t>
  </si>
  <si>
    <t>Carla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</si>
  <si>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</si>
  <si>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</si>
  <si>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</si>
  <si>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</si>
  <si>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</si>
  <si>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</si>
  <si>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</si>
  <si>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</si>
  <si>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</si>
  <si>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</si>
  <si>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</si>
  <si>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</si>
  <si>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</si>
  <si>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</si>
  <si>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</si>
  <si>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</si>
  <si>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</si>
  <si>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</si>
  <si>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</si>
  <si>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</si>
  <si>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</si>
  <si>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</si>
  <si>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</si>
  <si>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</si>
  <si>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</si>
  <si>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</si>
  <si>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</si>
  <si>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</si>
  <si>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</si>
  <si>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</si>
  <si>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</si>
  <si>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</si>
  <si>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</si>
  <si>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</si>
  <si>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</si>
  <si>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</si>
  <si>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</si>
  <si>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</si>
  <si>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</si>
  <si>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</si>
  <si>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</si>
  <si>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</si>
  <si>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</si>
  <si>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</si>
  <si>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</si>
  <si>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</si>
  <si>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</si>
  <si>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</si>
  <si>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</si>
  <si>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</si>
  <si>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</si>
  <si>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</si>
  <si>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</si>
  <si>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</si>
  <si>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</si>
  <si>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</si>
  <si>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</si>
  <si>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Marisa Groppi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</si>
  <si>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</si>
  <si>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</si>
  <si>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</si>
  <si>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</si>
  <si>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</si>
  <si>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</si>
  <si>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</si>
  <si>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</si>
  <si>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</si>
  <si>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</si>
  <si>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</si>
  <si>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</si>
  <si>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</si>
  <si>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</si>
  <si>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</si>
  <si>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</si>
  <si>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</si>
  <si>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</si>
  <si>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</si>
  <si>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</si>
  <si>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</si>
  <si>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</si>
  <si>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</si>
  <si>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</si>
  <si>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</si>
  <si>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</si>
  <si>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</si>
  <si>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</si>
  <si>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</si>
  <si>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</si>
  <si>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</si>
  <si>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</si>
  <si>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</si>
  <si>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</si>
  <si>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</si>
  <si>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</si>
  <si>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</si>
  <si>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</si>
  <si>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</si>
  <si>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</si>
  <si>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</si>
  <si>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</si>
  <si>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</si>
  <si>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</si>
  <si>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</si>
  <si>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</si>
  <si>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</si>
  <si>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</si>
  <si>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</si>
  <si>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</si>
  <si>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</si>
  <si>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</si>
  <si>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</si>
  <si>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Giuseppe Bernardi</t>
  </si>
  <si>
    <t>Antonietta Pergolotti</t>
  </si>
  <si>
    <t>Gabriella Pesaro</t>
  </si>
  <si>
    <t>Nadia Fantoni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</si>
  <si>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</si>
  <si>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</si>
  <si>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</si>
  <si>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</si>
  <si>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</si>
  <si>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num. Rich. con 3,2 componenti famiglia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</si>
  <si>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</si>
  <si>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</si>
  <si>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</si>
  <si>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</si>
  <si>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</si>
  <si>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</si>
  <si>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</si>
  <si>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</si>
  <si>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</si>
  <si>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</si>
  <si>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</si>
  <si>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</si>
  <si>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</si>
  <si>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</si>
  <si>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</si>
  <si>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</si>
  <si>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Cristina Giovinetti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</si>
  <si>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</si>
  <si>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</si>
  <si>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</si>
  <si>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</si>
  <si>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</si>
  <si>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</si>
  <si>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</si>
  <si>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</si>
  <si>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</si>
  <si>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</si>
  <si>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</si>
  <si>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</si>
  <si>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</si>
  <si>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</si>
  <si>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</si>
  <si>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</si>
  <si>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</si>
  <si>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STORIA RACCOLTA E DISTRIBUZIONE BORSE 2022</t>
  </si>
  <si>
    <t>num. Rich. con 3,7 componenti famiglia</t>
  </si>
  <si>
    <t>LUGLIO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</si>
</sst>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/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Border="1" applyAlignment="1">
      <alignment horizontal="left" vertical="justify" wrapText="1"/>
    </xf>
    <xf numFmtId="0" fontId="1" fillId="0" borderId="0" xfId="0" applyFont="1" applyBorder="1"/>
    <xf numFmtId="0" fontId="0" fillId="0" borderId="0" xfId="0" applyBorder="1"/>
    <xf numFmtId="0" fontId="0" fillId="0" borderId="30" xfId="0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top" wrapText="1"/>
    </xf>
    <xf numFmtId="0" fontId="13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7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2" fillId="0" borderId="56" xfId="0" applyFont="1" applyBorder="1"/>
    <xf numFmtId="0" fontId="12" fillId="0" borderId="57" xfId="0" applyFont="1" applyBorder="1"/>
    <xf numFmtId="0" fontId="13" fillId="0" borderId="58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164" fontId="1" fillId="6" borderId="9" xfId="0" applyNumberFormat="1" applyFont="1" applyFill="1" applyBorder="1" applyAlignment="1">
      <alignment horizontal="center" vertical="center" wrapText="1"/>
    </xf>
    <xf numFmtId="16" fontId="1" fillId="6" borderId="9" xfId="0" applyNumberFormat="1" applyFont="1" applyFill="1" applyBorder="1" applyAlignment="1">
      <alignment horizontal="center"/>
    </xf>
    <xf numFmtId="0" fontId="16" fillId="0" borderId="40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zoomScale="50" zoomScaleNormal="50" workbookViewId="0">
      <selection activeCell="H11" sqref="H11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A2" s="59"/>
      <c r="B2" s="141" t="s">
        <v>126</v>
      </c>
      <c r="C2" s="142"/>
      <c r="D2" s="143"/>
      <c r="E2" s="91"/>
      <c r="F2" s="91"/>
      <c r="G2" s="91"/>
      <c r="H2" s="91"/>
      <c r="I2" s="91"/>
      <c r="J2" s="91"/>
    </row>
    <row r="3" spans="1:10" ht="26.25" customHeight="1" thickBot="1">
      <c r="A3" s="59"/>
      <c r="B3" s="81"/>
      <c r="C3" s="81"/>
      <c r="D3" s="81"/>
      <c r="E3" s="91"/>
      <c r="F3" s="91"/>
      <c r="G3" s="91"/>
      <c r="H3" s="91"/>
      <c r="I3" s="91"/>
      <c r="J3" s="91"/>
    </row>
    <row r="4" spans="1:10" ht="59.25" thickBot="1">
      <c r="A4" s="82"/>
      <c r="B4" s="95" t="s">
        <v>49</v>
      </c>
      <c r="C4" s="114" t="s">
        <v>43</v>
      </c>
      <c r="D4" s="109" t="s">
        <v>16</v>
      </c>
      <c r="E4" s="91"/>
      <c r="F4" s="91"/>
      <c r="G4" s="91"/>
      <c r="H4" s="91"/>
      <c r="I4" s="91"/>
      <c r="J4" s="91"/>
    </row>
    <row r="5" spans="1:10" ht="54">
      <c r="A5" s="82"/>
      <c r="B5" s="96" t="s">
        <v>0</v>
      </c>
      <c r="C5" s="115" t="s">
        <v>157</v>
      </c>
      <c r="D5" s="110" t="s">
        <v>156</v>
      </c>
      <c r="E5" s="91"/>
      <c r="F5" s="91"/>
      <c r="G5" s="91"/>
      <c r="H5" s="91"/>
      <c r="I5" s="91"/>
      <c r="J5" s="91"/>
    </row>
    <row r="6" spans="1:10" ht="119.25" customHeight="1">
      <c r="A6" s="82"/>
      <c r="B6" s="96" t="s">
        <v>155</v>
      </c>
      <c r="C6" s="116" t="s">
        <v>154</v>
      </c>
      <c r="D6" s="110" t="s">
        <v>46</v>
      </c>
      <c r="E6" s="91"/>
      <c r="F6" s="91"/>
      <c r="G6" s="91"/>
      <c r="H6" s="91"/>
      <c r="I6" s="91"/>
      <c r="J6" s="91"/>
    </row>
    <row r="7" spans="1:10" ht="54">
      <c r="A7" s="82"/>
      <c r="B7" s="97" t="s">
        <v>2</v>
      </c>
      <c r="C7" s="116" t="s">
        <v>3</v>
      </c>
      <c r="D7" s="110" t="s">
        <v>153</v>
      </c>
      <c r="E7" s="91"/>
      <c r="F7" s="91"/>
      <c r="G7" s="91"/>
      <c r="H7" s="91"/>
      <c r="I7" s="91"/>
      <c r="J7" s="91"/>
    </row>
    <row r="8" spans="1:10" ht="63.75" thickBot="1">
      <c r="A8" s="82"/>
      <c r="B8" s="97" t="s">
        <v>152</v>
      </c>
      <c r="C8" s="117" t="s">
        <v>45</v>
      </c>
      <c r="D8" s="110" t="s">
        <v>108</v>
      </c>
      <c r="E8" s="91"/>
      <c r="F8" s="91"/>
      <c r="G8" s="91"/>
      <c r="H8" s="91"/>
      <c r="I8" s="91"/>
      <c r="J8" s="91"/>
    </row>
    <row r="9" spans="1:10" ht="27">
      <c r="A9" s="82"/>
      <c r="B9" s="96" t="s">
        <v>1</v>
      </c>
      <c r="C9" s="118"/>
      <c r="D9" s="110" t="s">
        <v>109</v>
      </c>
      <c r="E9" s="91"/>
      <c r="F9" s="91"/>
      <c r="G9" s="91"/>
      <c r="H9" s="91"/>
      <c r="I9" s="91"/>
      <c r="J9" s="91"/>
    </row>
    <row r="10" spans="1:10" ht="27">
      <c r="A10" s="82"/>
      <c r="B10" s="96" t="s">
        <v>66</v>
      </c>
      <c r="C10" s="118"/>
      <c r="D10" s="110" t="s">
        <v>151</v>
      </c>
      <c r="E10" s="91"/>
      <c r="F10" s="91"/>
      <c r="G10" s="91"/>
      <c r="H10" s="91"/>
      <c r="I10" s="91"/>
      <c r="J10" s="91"/>
    </row>
    <row r="11" spans="1:10" ht="27">
      <c r="A11" s="82"/>
      <c r="B11" s="156" t="s">
        <v>34</v>
      </c>
      <c r="C11" s="118"/>
      <c r="D11" s="110" t="s">
        <v>110</v>
      </c>
      <c r="E11" s="1"/>
      <c r="F11" s="1"/>
      <c r="G11" s="1"/>
      <c r="H11" s="1"/>
      <c r="I11" s="1"/>
      <c r="J11" s="1"/>
    </row>
    <row r="12" spans="1:10" ht="27.75" thickBot="1">
      <c r="A12" s="82"/>
      <c r="B12" s="157"/>
      <c r="C12" s="119"/>
      <c r="D12" s="111" t="s">
        <v>150</v>
      </c>
      <c r="E12" s="1"/>
      <c r="F12" s="1"/>
      <c r="G12" s="1"/>
      <c r="H12" s="1"/>
      <c r="I12" s="1"/>
      <c r="J12" s="1"/>
    </row>
    <row r="13" spans="1:10" ht="15.75" customHeight="1" thickBot="1">
      <c r="A13" s="82"/>
      <c r="B13" s="131"/>
      <c r="C13" s="132"/>
      <c r="D13" s="132"/>
      <c r="E13" s="1"/>
      <c r="F13" s="1"/>
      <c r="G13" s="1"/>
      <c r="H13" s="1"/>
      <c r="I13" s="1"/>
      <c r="J13" s="1"/>
    </row>
    <row r="14" spans="1:10" s="4" customFormat="1" ht="59.25" thickBot="1">
      <c r="A14" s="83"/>
      <c r="B14" s="95" t="s">
        <v>44</v>
      </c>
      <c r="C14" s="114" t="s">
        <v>4</v>
      </c>
      <c r="D14" s="84" t="s">
        <v>17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5">
        <v>1</v>
      </c>
      <c r="B15" s="98" t="s">
        <v>5</v>
      </c>
      <c r="C15" s="120" t="s">
        <v>59</v>
      </c>
      <c r="D15" s="86" t="s">
        <v>60</v>
      </c>
      <c r="E15" s="3"/>
      <c r="F15" s="3"/>
      <c r="G15" s="3"/>
      <c r="H15" s="3"/>
      <c r="I15" s="3"/>
      <c r="J15" s="3"/>
    </row>
    <row r="16" spans="1:10" s="4" customFormat="1" ht="59.25" thickBot="1">
      <c r="A16" s="85">
        <v>2</v>
      </c>
      <c r="B16" s="99" t="s">
        <v>14</v>
      </c>
      <c r="C16" s="121" t="s">
        <v>58</v>
      </c>
      <c r="D16" s="144" t="s">
        <v>149</v>
      </c>
      <c r="E16" s="37"/>
      <c r="F16" s="3"/>
      <c r="G16" s="3"/>
      <c r="H16" s="3"/>
      <c r="I16" s="3"/>
      <c r="J16" s="3"/>
    </row>
    <row r="17" spans="1:10" s="4" customFormat="1" ht="27.75" thickBot="1">
      <c r="A17" s="85">
        <v>3</v>
      </c>
      <c r="B17" s="100" t="s">
        <v>5</v>
      </c>
      <c r="C17" s="116" t="s">
        <v>8</v>
      </c>
      <c r="D17" s="145"/>
      <c r="E17" s="3"/>
      <c r="F17" s="3"/>
      <c r="G17" s="3"/>
      <c r="H17" s="3"/>
      <c r="I17" s="3"/>
      <c r="J17" s="3"/>
    </row>
    <row r="18" spans="1:10" s="4" customFormat="1" ht="27.75" thickBot="1">
      <c r="A18" s="85">
        <v>4</v>
      </c>
      <c r="B18" s="100" t="s">
        <v>5</v>
      </c>
      <c r="C18" s="116" t="s">
        <v>9</v>
      </c>
      <c r="D18" s="145"/>
      <c r="E18" s="37"/>
      <c r="F18" s="3"/>
      <c r="G18" s="3"/>
      <c r="H18" s="3"/>
      <c r="I18" s="3"/>
      <c r="J18" s="3"/>
    </row>
    <row r="19" spans="1:10" s="4" customFormat="1" ht="88.5" thickBot="1">
      <c r="A19" s="85">
        <v>5</v>
      </c>
      <c r="B19" s="101" t="s">
        <v>111</v>
      </c>
      <c r="C19" s="121" t="s">
        <v>54</v>
      </c>
      <c r="D19" s="150" t="s">
        <v>162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5">
        <v>6</v>
      </c>
      <c r="B20" s="100" t="s">
        <v>39</v>
      </c>
      <c r="C20" s="116" t="s">
        <v>10</v>
      </c>
      <c r="D20" s="151"/>
      <c r="E20" s="3"/>
      <c r="F20" s="3"/>
      <c r="G20" s="3"/>
      <c r="H20" s="3"/>
      <c r="I20" s="3"/>
      <c r="J20" s="3"/>
    </row>
    <row r="21" spans="1:10" s="4" customFormat="1" ht="30" customHeight="1" thickBot="1">
      <c r="A21" s="85">
        <v>7</v>
      </c>
      <c r="B21" s="102" t="s">
        <v>39</v>
      </c>
      <c r="C21" s="116" t="s">
        <v>11</v>
      </c>
      <c r="D21" s="151"/>
      <c r="E21" s="3"/>
      <c r="F21" s="3"/>
      <c r="G21" s="3"/>
      <c r="H21" s="3"/>
      <c r="I21" s="3"/>
      <c r="J21" s="3"/>
    </row>
    <row r="22" spans="1:10" s="4" customFormat="1" ht="30" customHeight="1" thickBot="1">
      <c r="A22" s="85">
        <v>8</v>
      </c>
      <c r="B22" s="102" t="s">
        <v>39</v>
      </c>
      <c r="C22" s="116" t="s">
        <v>50</v>
      </c>
      <c r="D22" s="151"/>
      <c r="E22" s="3"/>
      <c r="F22" s="3"/>
      <c r="G22" s="3"/>
      <c r="H22" s="3"/>
      <c r="I22" s="3"/>
      <c r="J22" s="3"/>
    </row>
    <row r="23" spans="1:10" s="4" customFormat="1" ht="30" customHeight="1" thickBot="1">
      <c r="A23" s="85">
        <v>9</v>
      </c>
      <c r="B23" s="102" t="s">
        <v>39</v>
      </c>
      <c r="C23" s="116" t="s">
        <v>55</v>
      </c>
      <c r="D23" s="151"/>
      <c r="E23" s="3"/>
      <c r="F23" s="3"/>
      <c r="G23" s="3"/>
      <c r="H23" s="3"/>
      <c r="I23" s="3"/>
      <c r="J23" s="3"/>
    </row>
    <row r="24" spans="1:10" s="4" customFormat="1" ht="30" customHeight="1" thickBot="1">
      <c r="A24" s="85">
        <v>10</v>
      </c>
      <c r="B24" s="102" t="s">
        <v>39</v>
      </c>
      <c r="C24" s="116" t="s">
        <v>64</v>
      </c>
      <c r="D24" s="151"/>
      <c r="E24" s="3"/>
      <c r="F24" s="5"/>
      <c r="G24" s="5"/>
      <c r="H24" s="5"/>
      <c r="I24" s="5"/>
      <c r="J24" s="5"/>
    </row>
    <row r="25" spans="1:10" s="4" customFormat="1" ht="30" customHeight="1" thickBot="1">
      <c r="A25" s="85">
        <v>11</v>
      </c>
      <c r="B25" s="102" t="s">
        <v>39</v>
      </c>
      <c r="C25" s="116" t="s">
        <v>65</v>
      </c>
      <c r="D25" s="151"/>
      <c r="E25" s="3"/>
      <c r="F25" s="5"/>
      <c r="G25" s="5"/>
      <c r="H25" s="5"/>
      <c r="I25" s="5"/>
      <c r="J25" s="5"/>
    </row>
    <row r="26" spans="1:10" s="4" customFormat="1" ht="30" customHeight="1" thickBot="1">
      <c r="A26" s="85">
        <v>12</v>
      </c>
      <c r="B26" s="102" t="s">
        <v>39</v>
      </c>
      <c r="C26" s="122" t="s">
        <v>13</v>
      </c>
      <c r="D26" s="151"/>
      <c r="E26" s="3"/>
      <c r="F26" s="5"/>
      <c r="G26" s="5"/>
      <c r="H26" s="5"/>
      <c r="I26" s="5"/>
      <c r="J26" s="5"/>
    </row>
    <row r="27" spans="1:10" s="4" customFormat="1" ht="30" customHeight="1" thickBot="1">
      <c r="A27" s="85">
        <v>13</v>
      </c>
      <c r="B27" s="102" t="s">
        <v>39</v>
      </c>
      <c r="C27" s="116" t="s">
        <v>113</v>
      </c>
      <c r="D27" s="151"/>
      <c r="E27" s="3"/>
      <c r="F27" s="5"/>
      <c r="G27" s="5"/>
      <c r="H27" s="5"/>
      <c r="I27" s="5"/>
      <c r="J27" s="5"/>
    </row>
    <row r="28" spans="1:10" s="4" customFormat="1" ht="30" customHeight="1" thickBot="1">
      <c r="A28" s="85">
        <v>14</v>
      </c>
      <c r="B28" s="102" t="s">
        <v>39</v>
      </c>
      <c r="C28" s="116" t="s">
        <v>114</v>
      </c>
      <c r="D28" s="151"/>
      <c r="E28" s="3"/>
      <c r="F28" s="5"/>
      <c r="G28" s="5"/>
      <c r="H28" s="5"/>
      <c r="I28" s="5"/>
      <c r="J28" s="5"/>
    </row>
    <row r="29" spans="1:10" s="4" customFormat="1" ht="30" customHeight="1" thickBot="1">
      <c r="A29" s="85">
        <v>15</v>
      </c>
      <c r="B29" s="103" t="s">
        <v>38</v>
      </c>
      <c r="C29" s="123" t="s">
        <v>35</v>
      </c>
      <c r="D29" s="151"/>
      <c r="E29" s="3"/>
      <c r="F29" s="5"/>
      <c r="G29" s="5"/>
      <c r="H29" s="5"/>
      <c r="I29" s="5"/>
      <c r="J29" s="5"/>
    </row>
    <row r="30" spans="1:10" s="4" customFormat="1" ht="59.25" thickBot="1">
      <c r="A30" s="85">
        <v>16</v>
      </c>
      <c r="B30" s="99" t="s">
        <v>37</v>
      </c>
      <c r="C30" s="121" t="s">
        <v>115</v>
      </c>
      <c r="D30" s="152" t="s">
        <v>148</v>
      </c>
      <c r="E30" s="3"/>
      <c r="F30" s="5"/>
      <c r="G30" s="5"/>
      <c r="H30" s="5"/>
      <c r="I30" s="5"/>
      <c r="J30" s="5"/>
    </row>
    <row r="31" spans="1:10" s="4" customFormat="1" ht="29.25" customHeight="1" thickBot="1">
      <c r="A31" s="85">
        <v>17</v>
      </c>
      <c r="B31" s="103" t="s">
        <v>37</v>
      </c>
      <c r="C31" s="124" t="s">
        <v>12</v>
      </c>
      <c r="D31" s="153"/>
      <c r="E31" s="3" t="s">
        <v>116</v>
      </c>
      <c r="F31" s="5"/>
      <c r="G31" s="5"/>
      <c r="H31" s="5"/>
      <c r="I31" s="5"/>
      <c r="J31" s="5"/>
    </row>
    <row r="32" spans="1:10" s="4" customFormat="1" ht="59.25" thickBot="1">
      <c r="A32" s="85">
        <v>18</v>
      </c>
      <c r="B32" s="99" t="s">
        <v>36</v>
      </c>
      <c r="C32" s="121" t="s">
        <v>117</v>
      </c>
      <c r="D32" s="152" t="s">
        <v>147</v>
      </c>
      <c r="E32" s="3"/>
      <c r="F32" s="5"/>
      <c r="G32" s="5"/>
      <c r="H32" s="5"/>
      <c r="I32" s="5"/>
      <c r="J32" s="5"/>
    </row>
    <row r="33" spans="1:10" s="4" customFormat="1" ht="30" customHeight="1" thickBot="1">
      <c r="A33" s="85">
        <v>19</v>
      </c>
      <c r="B33" s="100" t="s">
        <v>36</v>
      </c>
      <c r="C33" s="116" t="s">
        <v>112</v>
      </c>
      <c r="D33" s="154"/>
      <c r="E33" s="3"/>
      <c r="F33" s="5"/>
      <c r="G33" s="5"/>
      <c r="H33" s="5"/>
      <c r="I33" s="5"/>
      <c r="J33" s="5"/>
    </row>
    <row r="34" spans="1:10" s="4" customFormat="1" ht="30" customHeight="1" thickBot="1">
      <c r="A34" s="85">
        <v>20</v>
      </c>
      <c r="B34" s="104" t="s">
        <v>36</v>
      </c>
      <c r="C34" s="123" t="s">
        <v>118</v>
      </c>
      <c r="D34" s="153"/>
      <c r="E34" s="3"/>
      <c r="F34" s="5"/>
      <c r="G34" s="5"/>
      <c r="H34" s="5"/>
      <c r="I34" s="5"/>
      <c r="J34" s="5"/>
    </row>
    <row r="35" spans="1:10" s="4" customFormat="1" ht="30" customHeight="1" thickBot="1">
      <c r="A35" s="85">
        <v>21</v>
      </c>
      <c r="B35" s="99" t="s">
        <v>39</v>
      </c>
      <c r="C35" s="125" t="s">
        <v>119</v>
      </c>
      <c r="D35" s="152" t="s">
        <v>146</v>
      </c>
      <c r="E35" s="3"/>
      <c r="F35" s="5"/>
      <c r="G35" s="5"/>
      <c r="H35" s="5"/>
      <c r="I35" s="5"/>
      <c r="J35" s="5"/>
    </row>
    <row r="36" spans="1:10" s="4" customFormat="1" ht="30" customHeight="1" thickBot="1">
      <c r="A36" s="85">
        <v>22</v>
      </c>
      <c r="B36" s="105" t="s">
        <v>6</v>
      </c>
      <c r="C36" s="117" t="s">
        <v>7</v>
      </c>
      <c r="D36" s="154"/>
      <c r="E36" s="3"/>
      <c r="F36" s="5"/>
      <c r="G36" s="5"/>
      <c r="H36" s="5"/>
      <c r="I36" s="5"/>
      <c r="J36" s="5"/>
    </row>
    <row r="37" spans="1:10" s="4" customFormat="1" ht="30" customHeight="1" thickBot="1">
      <c r="A37" s="85">
        <v>23</v>
      </c>
      <c r="B37" s="100" t="s">
        <v>39</v>
      </c>
      <c r="C37" s="116" t="s">
        <v>120</v>
      </c>
      <c r="D37" s="154"/>
      <c r="E37" s="3"/>
      <c r="F37" s="5"/>
      <c r="G37" s="5"/>
      <c r="H37" s="5"/>
      <c r="I37" s="5"/>
      <c r="J37" s="5"/>
    </row>
    <row r="38" spans="1:10" s="4" customFormat="1" ht="30" customHeight="1" thickBot="1">
      <c r="A38" s="85">
        <v>24</v>
      </c>
      <c r="B38" s="100" t="s">
        <v>39</v>
      </c>
      <c r="C38" s="123" t="s">
        <v>121</v>
      </c>
      <c r="D38" s="153"/>
      <c r="E38" s="3"/>
      <c r="F38" s="5"/>
      <c r="G38" s="5"/>
      <c r="H38" s="5"/>
      <c r="I38" s="5"/>
      <c r="J38" s="5"/>
    </row>
    <row r="39" spans="1:10" s="4" customFormat="1" ht="30" customHeight="1" thickBot="1">
      <c r="A39" s="85">
        <v>25</v>
      </c>
      <c r="B39" s="105" t="s">
        <v>39</v>
      </c>
      <c r="C39" s="117" t="s">
        <v>122</v>
      </c>
      <c r="D39" s="153"/>
      <c r="E39" s="3"/>
      <c r="F39" s="5"/>
      <c r="G39" s="5"/>
      <c r="H39" s="5"/>
      <c r="I39" s="5"/>
      <c r="J39" s="5"/>
    </row>
    <row r="40" spans="1:10" s="4" customFormat="1" ht="30" customHeight="1" thickBot="1">
      <c r="A40" s="85">
        <v>26</v>
      </c>
      <c r="B40" s="105" t="s">
        <v>39</v>
      </c>
      <c r="C40" s="117" t="s">
        <v>145</v>
      </c>
      <c r="D40" s="155"/>
      <c r="E40" s="3"/>
      <c r="F40" s="5"/>
      <c r="G40" s="5"/>
      <c r="H40" s="5"/>
      <c r="I40" s="5"/>
      <c r="J40" s="5"/>
    </row>
    <row r="41" spans="1:10" s="4" customFormat="1" ht="59.25" thickBot="1">
      <c r="A41" s="85">
        <v>27</v>
      </c>
      <c r="B41" s="106" t="s">
        <v>39</v>
      </c>
      <c r="C41" s="126" t="s">
        <v>57</v>
      </c>
      <c r="D41" s="139" t="s">
        <v>144</v>
      </c>
      <c r="E41" s="3"/>
      <c r="F41" s="5"/>
      <c r="G41" s="5"/>
      <c r="H41" s="5"/>
      <c r="I41" s="5"/>
    </row>
    <row r="42" spans="1:10" s="4" customFormat="1" ht="30" customHeight="1" thickBot="1">
      <c r="A42" s="85">
        <v>28</v>
      </c>
      <c r="B42" s="100" t="s">
        <v>39</v>
      </c>
      <c r="C42" s="122" t="s">
        <v>52</v>
      </c>
      <c r="D42" s="139"/>
      <c r="E42" s="3"/>
      <c r="F42" s="5"/>
      <c r="G42" s="5"/>
      <c r="H42" s="5"/>
      <c r="I42" s="5"/>
    </row>
    <row r="43" spans="1:10" s="4" customFormat="1" ht="30" customHeight="1" thickBot="1">
      <c r="A43" s="85">
        <v>29</v>
      </c>
      <c r="B43" s="100" t="s">
        <v>39</v>
      </c>
      <c r="C43" s="122" t="s">
        <v>143</v>
      </c>
      <c r="D43" s="139"/>
      <c r="E43" s="3"/>
      <c r="F43" s="5"/>
      <c r="G43" s="5"/>
      <c r="H43" s="5"/>
      <c r="I43" s="5"/>
    </row>
    <row r="44" spans="1:10" s="4" customFormat="1" ht="30" customHeight="1" thickBot="1">
      <c r="A44" s="85">
        <v>30</v>
      </c>
      <c r="B44" s="100" t="s">
        <v>39</v>
      </c>
      <c r="C44" s="122" t="s">
        <v>142</v>
      </c>
      <c r="D44" s="139"/>
      <c r="E44" s="3"/>
      <c r="F44" s="5"/>
      <c r="G44" s="5"/>
      <c r="H44" s="5"/>
      <c r="I44" s="5"/>
    </row>
    <row r="45" spans="1:10" s="4" customFormat="1" ht="30" customHeight="1" thickBot="1">
      <c r="A45" s="85">
        <v>31</v>
      </c>
      <c r="B45" s="100" t="s">
        <v>39</v>
      </c>
      <c r="C45" s="127" t="s">
        <v>53</v>
      </c>
      <c r="D45" s="139"/>
      <c r="E45" s="3"/>
      <c r="F45" s="5"/>
      <c r="G45" s="5"/>
      <c r="H45" s="5"/>
      <c r="I45" s="5"/>
    </row>
    <row r="46" spans="1:10" s="4" customFormat="1" ht="30" customHeight="1" thickBot="1">
      <c r="A46" s="85">
        <v>32</v>
      </c>
      <c r="B46" s="100" t="s">
        <v>61</v>
      </c>
      <c r="C46" s="122" t="s">
        <v>123</v>
      </c>
      <c r="D46" s="139"/>
      <c r="E46" s="3"/>
      <c r="F46" s="5"/>
      <c r="G46" s="5"/>
      <c r="H46" s="5"/>
      <c r="I46" s="5"/>
    </row>
    <row r="47" spans="1:10" s="4" customFormat="1" ht="30" customHeight="1" thickBot="1">
      <c r="A47" s="85">
        <v>33</v>
      </c>
      <c r="B47" s="100" t="s">
        <v>61</v>
      </c>
      <c r="C47" s="122" t="s">
        <v>62</v>
      </c>
      <c r="D47" s="139"/>
      <c r="E47" s="3"/>
      <c r="F47" s="5"/>
      <c r="G47" s="5"/>
      <c r="H47" s="5"/>
      <c r="I47" s="5"/>
    </row>
    <row r="48" spans="1:10" s="4" customFormat="1" ht="30" customHeight="1" thickBot="1">
      <c r="A48" s="85">
        <v>34</v>
      </c>
      <c r="B48" s="146" t="s">
        <v>56</v>
      </c>
      <c r="C48" s="121" t="s">
        <v>141</v>
      </c>
      <c r="D48" s="148" t="s">
        <v>140</v>
      </c>
      <c r="E48" s="3"/>
      <c r="F48" s="5"/>
      <c r="G48" s="5"/>
      <c r="H48" s="5"/>
      <c r="I48" s="5"/>
    </row>
    <row r="49" spans="1:5" s="4" customFormat="1" ht="54.75" thickBot="1">
      <c r="A49" s="85">
        <v>35</v>
      </c>
      <c r="B49" s="147"/>
      <c r="C49" s="117" t="s">
        <v>124</v>
      </c>
      <c r="D49" s="149"/>
      <c r="E49" s="3"/>
    </row>
    <row r="50" spans="1:5" s="4" customFormat="1" ht="30" thickBot="1">
      <c r="A50" s="85">
        <v>36</v>
      </c>
      <c r="B50" s="107" t="s">
        <v>41</v>
      </c>
      <c r="C50" s="128" t="s">
        <v>40</v>
      </c>
      <c r="D50" s="112" t="s">
        <v>47</v>
      </c>
      <c r="E50" s="3"/>
    </row>
    <row r="51" spans="1:5" s="4" customFormat="1" ht="89.25" customHeight="1" thickBot="1">
      <c r="A51" s="85">
        <v>37</v>
      </c>
      <c r="B51" s="98" t="s">
        <v>15</v>
      </c>
      <c r="C51" s="120" t="s">
        <v>51</v>
      </c>
      <c r="D51" s="86" t="s">
        <v>139</v>
      </c>
      <c r="E51" s="3"/>
    </row>
    <row r="52" spans="1:5" s="4" customFormat="1" ht="36" customHeight="1" thickBot="1">
      <c r="A52" s="85">
        <v>38</v>
      </c>
      <c r="B52" s="135" t="s">
        <v>125</v>
      </c>
      <c r="C52" s="120" t="s">
        <v>42</v>
      </c>
      <c r="D52" s="138" t="s">
        <v>158</v>
      </c>
      <c r="E52" s="3"/>
    </row>
    <row r="53" spans="1:5" s="4" customFormat="1" ht="36" customHeight="1" thickBot="1">
      <c r="A53" s="85">
        <v>39</v>
      </c>
      <c r="B53" s="136"/>
      <c r="C53" s="116" t="s">
        <v>138</v>
      </c>
      <c r="D53" s="139"/>
      <c r="E53" s="3"/>
    </row>
    <row r="54" spans="1:5" s="4" customFormat="1" ht="36" customHeight="1" thickBot="1">
      <c r="A54" s="85">
        <v>40</v>
      </c>
      <c r="B54" s="136"/>
      <c r="C54" s="116" t="s">
        <v>137</v>
      </c>
      <c r="D54" s="139"/>
      <c r="E54" s="3"/>
    </row>
    <row r="55" spans="1:5" s="4" customFormat="1" ht="36" customHeight="1" thickBot="1">
      <c r="A55" s="85">
        <v>41</v>
      </c>
      <c r="B55" s="137"/>
      <c r="C55" s="129" t="s">
        <v>159</v>
      </c>
      <c r="D55" s="140"/>
      <c r="E55" s="3"/>
    </row>
    <row r="56" spans="1:5" ht="54.75" thickBot="1">
      <c r="A56" s="82"/>
      <c r="B56" s="108" t="s">
        <v>136</v>
      </c>
      <c r="C56" s="130" t="s">
        <v>160</v>
      </c>
      <c r="D56" s="113"/>
    </row>
  </sheetData>
  <mergeCells count="12">
    <mergeCell ref="B52:B55"/>
    <mergeCell ref="D52:D55"/>
    <mergeCell ref="B2:D2"/>
    <mergeCell ref="D16:D18"/>
    <mergeCell ref="B48:B49"/>
    <mergeCell ref="D48:D49"/>
    <mergeCell ref="D19:D29"/>
    <mergeCell ref="D30:D31"/>
    <mergeCell ref="D32:D34"/>
    <mergeCell ref="D35:D40"/>
    <mergeCell ref="D41:D47"/>
    <mergeCell ref="B11:B12"/>
  </mergeCells>
  <printOptions horizontalCentered="1" verticalCentered="1"/>
  <pageMargins left="0" right="0" top="0" bottom="0" header="0" footer="0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C16" zoomScale="75" zoomScaleNormal="75" zoomScalePageLayoutView="75" workbookViewId="0">
      <selection activeCell="J47" sqref="J47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58" t="s">
        <v>163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60"/>
    </row>
    <row r="2" spans="2:22" ht="21" customHeight="1">
      <c r="B2" s="170" t="s">
        <v>48</v>
      </c>
      <c r="C2" s="171"/>
      <c r="D2" s="171"/>
      <c r="E2" s="171"/>
      <c r="F2" s="171"/>
      <c r="G2" s="171"/>
      <c r="H2" s="171"/>
      <c r="I2" s="172"/>
      <c r="J2" s="55"/>
      <c r="K2" s="73" t="s">
        <v>91</v>
      </c>
      <c r="L2" s="56"/>
      <c r="M2" s="161" t="s">
        <v>90</v>
      </c>
      <c r="N2" s="162"/>
      <c r="O2" s="162"/>
      <c r="P2" s="162"/>
      <c r="Q2" s="162"/>
      <c r="R2" s="162"/>
      <c r="S2" s="162"/>
      <c r="T2" s="163" t="s">
        <v>93</v>
      </c>
      <c r="U2" s="168" t="s">
        <v>95</v>
      </c>
      <c r="V2" s="163" t="s">
        <v>94</v>
      </c>
    </row>
    <row r="3" spans="2:22" ht="24" customHeight="1">
      <c r="B3" s="12" t="s">
        <v>127</v>
      </c>
      <c r="C3" s="20" t="s">
        <v>32</v>
      </c>
      <c r="D3" s="20" t="s">
        <v>97</v>
      </c>
      <c r="E3" s="20" t="s">
        <v>98</v>
      </c>
      <c r="F3" s="20" t="s">
        <v>99</v>
      </c>
      <c r="G3" s="20" t="s">
        <v>100</v>
      </c>
      <c r="H3" s="20" t="s">
        <v>101</v>
      </c>
      <c r="I3" s="12" t="s">
        <v>33</v>
      </c>
      <c r="J3" s="37"/>
      <c r="K3" s="57"/>
      <c r="L3" s="57"/>
      <c r="M3" s="58" t="s">
        <v>87</v>
      </c>
      <c r="N3" s="59"/>
      <c r="O3" s="59"/>
      <c r="P3" s="59"/>
      <c r="Q3" s="58"/>
      <c r="R3" s="58"/>
      <c r="S3" s="59"/>
      <c r="T3" s="164"/>
      <c r="U3" s="169"/>
      <c r="V3" s="164"/>
    </row>
    <row r="4" spans="2:22" ht="12.75" customHeight="1">
      <c r="B4" s="165" t="s">
        <v>88</v>
      </c>
      <c r="C4" s="6" t="s">
        <v>30</v>
      </c>
      <c r="D4" s="30">
        <v>42742</v>
      </c>
      <c r="E4" s="30">
        <v>44210</v>
      </c>
      <c r="F4" s="30">
        <v>45678</v>
      </c>
      <c r="G4" s="47">
        <v>47146</v>
      </c>
      <c r="H4" s="31"/>
      <c r="I4" s="165">
        <f>SUM(D5:H5)+R5+J6</f>
        <v>285</v>
      </c>
      <c r="J4" s="26"/>
      <c r="K4" s="13" t="s">
        <v>91</v>
      </c>
      <c r="L4" s="57"/>
      <c r="M4" s="38">
        <v>42743</v>
      </c>
      <c r="N4" s="39">
        <v>44211</v>
      </c>
      <c r="O4" s="39">
        <v>45679</v>
      </c>
      <c r="P4" s="39">
        <v>47147</v>
      </c>
      <c r="Q4" s="39"/>
      <c r="R4" s="40" t="s">
        <v>68</v>
      </c>
      <c r="S4" s="61" t="s">
        <v>30</v>
      </c>
      <c r="T4" s="59"/>
      <c r="U4" s="59"/>
      <c r="V4" s="60"/>
    </row>
    <row r="5" spans="2:22" ht="12.75" customHeight="1">
      <c r="B5" s="166"/>
      <c r="C5" s="32" t="s">
        <v>31</v>
      </c>
      <c r="D5" s="33">
        <v>44</v>
      </c>
      <c r="E5" s="33">
        <v>36</v>
      </c>
      <c r="F5" s="33">
        <v>43</v>
      </c>
      <c r="G5" s="48">
        <v>44</v>
      </c>
      <c r="H5" s="34"/>
      <c r="I5" s="166"/>
      <c r="J5" s="28">
        <v>0</v>
      </c>
      <c r="K5" s="29" t="s">
        <v>92</v>
      </c>
      <c r="L5" s="57"/>
      <c r="M5" s="41">
        <v>28</v>
      </c>
      <c r="N5" s="42">
        <v>30</v>
      </c>
      <c r="O5" s="42">
        <v>29</v>
      </c>
      <c r="P5" s="42">
        <v>31</v>
      </c>
      <c r="Q5" s="42"/>
      <c r="R5" s="43">
        <f>SUM(M5:Q5)</f>
        <v>118</v>
      </c>
      <c r="S5" s="61" t="s">
        <v>31</v>
      </c>
      <c r="T5" s="59"/>
      <c r="U5" s="59"/>
      <c r="V5" s="60"/>
    </row>
    <row r="6" spans="2:22" ht="12.75" customHeight="1">
      <c r="B6" s="167"/>
      <c r="C6" s="7" t="s">
        <v>89</v>
      </c>
      <c r="D6" s="2">
        <v>166</v>
      </c>
      <c r="E6" s="2">
        <v>139</v>
      </c>
      <c r="F6" s="2">
        <v>166</v>
      </c>
      <c r="G6" s="8">
        <v>151</v>
      </c>
      <c r="H6" s="35"/>
      <c r="I6" s="36">
        <f>SUM(D6:H6)</f>
        <v>622</v>
      </c>
      <c r="J6" s="27">
        <v>0</v>
      </c>
      <c r="K6" s="14" t="s">
        <v>102</v>
      </c>
      <c r="L6" s="57"/>
      <c r="M6" s="44">
        <v>97</v>
      </c>
      <c r="N6" s="45">
        <v>108</v>
      </c>
      <c r="O6" s="45">
        <v>109</v>
      </c>
      <c r="P6" s="45">
        <v>109</v>
      </c>
      <c r="Q6" s="45"/>
      <c r="R6" s="46">
        <f>SUM(M6:Q6)</f>
        <v>423</v>
      </c>
      <c r="S6" s="61" t="s">
        <v>89</v>
      </c>
      <c r="T6" s="63">
        <f>I6+R6</f>
        <v>1045</v>
      </c>
      <c r="U6" s="63">
        <v>8</v>
      </c>
      <c r="V6" s="74">
        <f>T6/U6</f>
        <v>130.625</v>
      </c>
    </row>
    <row r="7" spans="2:22" ht="12.75" customHeight="1">
      <c r="B7" s="165" t="s">
        <v>69</v>
      </c>
      <c r="C7" s="6" t="s">
        <v>30</v>
      </c>
      <c r="D7" s="30">
        <v>42770</v>
      </c>
      <c r="E7" s="30">
        <v>42777</v>
      </c>
      <c r="F7" s="30">
        <v>42784</v>
      </c>
      <c r="G7" s="47">
        <v>42791</v>
      </c>
      <c r="H7" s="50"/>
      <c r="I7" s="165">
        <f>SUM(D8:H8)+R9+J8+J9</f>
        <v>308</v>
      </c>
      <c r="J7" s="26"/>
      <c r="K7" s="13" t="s">
        <v>91</v>
      </c>
      <c r="L7" s="57"/>
      <c r="M7" s="58" t="s">
        <v>129</v>
      </c>
      <c r="N7" s="58"/>
      <c r="O7" s="58"/>
      <c r="P7" s="58"/>
      <c r="Q7" s="58"/>
      <c r="R7" s="58"/>
      <c r="S7" s="19"/>
      <c r="T7" s="59"/>
      <c r="U7" s="59"/>
      <c r="V7" s="60"/>
    </row>
    <row r="8" spans="2:22" ht="12.75" customHeight="1">
      <c r="B8" s="166"/>
      <c r="C8" s="32" t="s">
        <v>31</v>
      </c>
      <c r="D8" s="33">
        <v>42</v>
      </c>
      <c r="E8" s="33">
        <v>45</v>
      </c>
      <c r="F8" s="33">
        <v>47</v>
      </c>
      <c r="G8" s="48">
        <v>47</v>
      </c>
      <c r="H8" s="34"/>
      <c r="I8" s="166"/>
      <c r="J8" s="28">
        <v>3</v>
      </c>
      <c r="K8" s="29" t="s">
        <v>92</v>
      </c>
      <c r="L8" s="57"/>
      <c r="M8" s="38">
        <v>42771</v>
      </c>
      <c r="N8" s="39">
        <v>42778</v>
      </c>
      <c r="O8" s="39">
        <v>42785</v>
      </c>
      <c r="P8" s="39">
        <v>42792</v>
      </c>
      <c r="Q8" s="39"/>
      <c r="R8" s="40" t="s">
        <v>68</v>
      </c>
      <c r="S8" s="61" t="s">
        <v>30</v>
      </c>
      <c r="T8" s="59"/>
      <c r="U8" s="59"/>
      <c r="V8" s="60"/>
    </row>
    <row r="9" spans="2:22" ht="12.75" customHeight="1">
      <c r="B9" s="167"/>
      <c r="C9" s="7" t="s">
        <v>89</v>
      </c>
      <c r="D9" s="2">
        <v>155</v>
      </c>
      <c r="E9" s="2">
        <v>160</v>
      </c>
      <c r="F9" s="2">
        <v>167</v>
      </c>
      <c r="G9" s="8">
        <v>169</v>
      </c>
      <c r="H9" s="35"/>
      <c r="I9" s="36">
        <f>SUM(D9:H9)</f>
        <v>651</v>
      </c>
      <c r="J9" s="27">
        <v>0</v>
      </c>
      <c r="K9" s="14" t="s">
        <v>102</v>
      </c>
      <c r="L9" s="57"/>
      <c r="M9" s="41">
        <v>32</v>
      </c>
      <c r="N9" s="42">
        <v>30</v>
      </c>
      <c r="O9" s="42">
        <v>30</v>
      </c>
      <c r="P9" s="42">
        <v>32</v>
      </c>
      <c r="Q9" s="42"/>
      <c r="R9" s="43">
        <f>SUM(M9:P9)</f>
        <v>124</v>
      </c>
      <c r="S9" s="61" t="s">
        <v>31</v>
      </c>
      <c r="T9" s="59"/>
      <c r="U9" s="59"/>
      <c r="V9" s="60"/>
    </row>
    <row r="10" spans="2:22" ht="12.75" customHeight="1">
      <c r="B10" s="165" t="s">
        <v>72</v>
      </c>
      <c r="C10" s="6" t="s">
        <v>30</v>
      </c>
      <c r="D10" s="79">
        <v>44624</v>
      </c>
      <c r="E10" s="79">
        <v>44631</v>
      </c>
      <c r="F10" s="79">
        <v>42812</v>
      </c>
      <c r="G10" s="80">
        <v>44645</v>
      </c>
      <c r="H10" s="54"/>
      <c r="I10" s="165">
        <f>SUM(D11:H11)+R13+J12</f>
        <v>319</v>
      </c>
      <c r="J10" s="26"/>
      <c r="K10" s="13" t="s">
        <v>91</v>
      </c>
      <c r="L10" s="57"/>
      <c r="M10" s="44">
        <v>107</v>
      </c>
      <c r="N10" s="45">
        <v>103</v>
      </c>
      <c r="O10" s="45">
        <v>95</v>
      </c>
      <c r="P10" s="45">
        <v>106</v>
      </c>
      <c r="Q10" s="45"/>
      <c r="R10" s="46">
        <f>SUM(M10:Q10)</f>
        <v>411</v>
      </c>
      <c r="S10" s="61" t="s">
        <v>89</v>
      </c>
      <c r="T10" s="63">
        <f>I9+R10</f>
        <v>1062</v>
      </c>
      <c r="U10" s="63">
        <v>8</v>
      </c>
      <c r="V10" s="74">
        <f>T10/U10</f>
        <v>132.75</v>
      </c>
    </row>
    <row r="11" spans="2:22" ht="12.75" customHeight="1">
      <c r="B11" s="166"/>
      <c r="C11" s="32" t="s">
        <v>31</v>
      </c>
      <c r="D11" s="33">
        <v>46</v>
      </c>
      <c r="E11" s="33">
        <v>47</v>
      </c>
      <c r="F11" s="33">
        <v>48</v>
      </c>
      <c r="G11" s="48">
        <v>49</v>
      </c>
      <c r="H11" s="34"/>
      <c r="I11" s="166"/>
      <c r="J11" s="28">
        <v>0</v>
      </c>
      <c r="K11" s="29" t="s">
        <v>92</v>
      </c>
      <c r="L11" s="57"/>
      <c r="M11" s="58" t="s">
        <v>130</v>
      </c>
      <c r="N11" s="58"/>
      <c r="O11" s="58"/>
      <c r="P11" s="58"/>
      <c r="Q11" s="58"/>
      <c r="R11" s="58"/>
      <c r="S11" s="19"/>
      <c r="T11" s="59"/>
      <c r="U11" s="59"/>
      <c r="V11" s="60"/>
    </row>
    <row r="12" spans="2:22" ht="12.75" customHeight="1">
      <c r="B12" s="167"/>
      <c r="C12" s="7" t="s">
        <v>89</v>
      </c>
      <c r="D12" s="2">
        <v>150</v>
      </c>
      <c r="E12" s="2">
        <v>174</v>
      </c>
      <c r="F12" s="2">
        <v>176</v>
      </c>
      <c r="G12" s="8">
        <v>172</v>
      </c>
      <c r="H12" s="35"/>
      <c r="I12" s="36">
        <f>SUM(D12:H12)</f>
        <v>672</v>
      </c>
      <c r="J12" s="27">
        <v>0</v>
      </c>
      <c r="K12" s="14" t="s">
        <v>102</v>
      </c>
      <c r="L12" s="57"/>
      <c r="M12" s="38">
        <v>44625</v>
      </c>
      <c r="N12" s="39">
        <v>44632</v>
      </c>
      <c r="O12" s="39">
        <v>44639</v>
      </c>
      <c r="P12" s="39">
        <v>44646</v>
      </c>
      <c r="Q12" s="39"/>
      <c r="R12" s="40" t="s">
        <v>68</v>
      </c>
      <c r="S12" s="61" t="s">
        <v>30</v>
      </c>
      <c r="T12" s="59"/>
      <c r="U12" s="59"/>
      <c r="V12" s="60"/>
    </row>
    <row r="13" spans="2:22" s="4" customFormat="1" ht="12.75" customHeight="1">
      <c r="B13" s="165" t="s">
        <v>73</v>
      </c>
      <c r="C13" s="6" t="s">
        <v>30</v>
      </c>
      <c r="D13" s="16">
        <v>44652</v>
      </c>
      <c r="E13" s="16">
        <v>44659</v>
      </c>
      <c r="F13" s="16">
        <v>44666</v>
      </c>
      <c r="G13" s="49">
        <v>44673</v>
      </c>
      <c r="H13" s="51">
        <v>44680</v>
      </c>
      <c r="I13" s="165">
        <f>SUM(D14:H14)+R17+J15</f>
        <v>441</v>
      </c>
      <c r="J13" s="26"/>
      <c r="K13" s="29" t="s">
        <v>91</v>
      </c>
      <c r="L13" s="62"/>
      <c r="M13" s="41">
        <v>31</v>
      </c>
      <c r="N13" s="42">
        <v>31</v>
      </c>
      <c r="O13" s="42">
        <v>32</v>
      </c>
      <c r="P13" s="42">
        <v>35</v>
      </c>
      <c r="Q13" s="42"/>
      <c r="R13" s="43">
        <f>SUM(M13:Q13)</f>
        <v>129</v>
      </c>
      <c r="S13" s="61" t="s">
        <v>31</v>
      </c>
      <c r="T13" s="63"/>
      <c r="U13" s="63"/>
      <c r="V13" s="64"/>
    </row>
    <row r="14" spans="2:22" s="4" customFormat="1" ht="12.75" customHeight="1">
      <c r="B14" s="166"/>
      <c r="C14" s="32" t="s">
        <v>31</v>
      </c>
      <c r="D14" s="33">
        <v>49</v>
      </c>
      <c r="E14" s="33">
        <v>48</v>
      </c>
      <c r="F14" s="33">
        <v>46</v>
      </c>
      <c r="G14" s="48">
        <v>45</v>
      </c>
      <c r="H14" s="34">
        <v>47</v>
      </c>
      <c r="I14" s="166"/>
      <c r="J14" s="28">
        <v>0</v>
      </c>
      <c r="K14" s="29" t="s">
        <v>92</v>
      </c>
      <c r="L14" s="62"/>
      <c r="M14" s="44">
        <v>106</v>
      </c>
      <c r="N14" s="45">
        <v>106</v>
      </c>
      <c r="O14" s="45">
        <v>111</v>
      </c>
      <c r="P14" s="45">
        <v>118</v>
      </c>
      <c r="Q14" s="45"/>
      <c r="R14" s="46">
        <f>SUM(M14:Q14)</f>
        <v>441</v>
      </c>
      <c r="S14" s="61" t="s">
        <v>89</v>
      </c>
      <c r="T14" s="63">
        <f>I12+R14</f>
        <v>1113</v>
      </c>
      <c r="U14" s="63">
        <v>8</v>
      </c>
      <c r="V14" s="74">
        <f>T14/U14</f>
        <v>139.125</v>
      </c>
    </row>
    <row r="15" spans="2:22" s="4" customFormat="1" ht="12.75" customHeight="1">
      <c r="B15" s="167"/>
      <c r="C15" s="7" t="s">
        <v>89</v>
      </c>
      <c r="D15" s="2">
        <v>182</v>
      </c>
      <c r="E15" s="2">
        <v>173</v>
      </c>
      <c r="F15" s="2">
        <v>167</v>
      </c>
      <c r="G15" s="8">
        <v>166</v>
      </c>
      <c r="H15" s="35">
        <v>167</v>
      </c>
      <c r="I15" s="36">
        <f>SUM(D15:H15)</f>
        <v>855</v>
      </c>
      <c r="J15" s="27">
        <v>0</v>
      </c>
      <c r="K15" s="14" t="s">
        <v>102</v>
      </c>
      <c r="L15" s="62"/>
      <c r="M15" s="58" t="s">
        <v>131</v>
      </c>
      <c r="N15" s="58"/>
      <c r="O15" s="58"/>
      <c r="P15" s="58"/>
      <c r="Q15" s="58"/>
      <c r="R15" s="58"/>
      <c r="S15" s="19"/>
      <c r="T15" s="63"/>
      <c r="U15" s="63"/>
      <c r="V15" s="64"/>
    </row>
    <row r="16" spans="2:22" s="4" customFormat="1" ht="12.75" customHeight="1">
      <c r="B16" s="165" t="s">
        <v>74</v>
      </c>
      <c r="C16" s="6" t="s">
        <v>30</v>
      </c>
      <c r="D16" s="52">
        <v>42861</v>
      </c>
      <c r="E16" s="52">
        <v>42868</v>
      </c>
      <c r="F16" s="52">
        <v>42875</v>
      </c>
      <c r="G16" s="53">
        <v>42882</v>
      </c>
      <c r="H16" s="50"/>
      <c r="I16" s="165">
        <f>SUM(D17:G17)+R21+J18</f>
        <v>361</v>
      </c>
      <c r="J16" s="26"/>
      <c r="K16" s="13" t="s">
        <v>91</v>
      </c>
      <c r="L16" s="62"/>
      <c r="M16" s="38">
        <v>44653</v>
      </c>
      <c r="N16" s="39">
        <v>44660</v>
      </c>
      <c r="O16" s="39">
        <v>44667</v>
      </c>
      <c r="P16" s="39">
        <v>44674</v>
      </c>
      <c r="Q16" s="39">
        <v>44681</v>
      </c>
      <c r="R16" s="40" t="s">
        <v>68</v>
      </c>
      <c r="S16" s="19" t="s">
        <v>30</v>
      </c>
      <c r="T16" s="63"/>
      <c r="U16" s="63"/>
      <c r="V16" s="64"/>
    </row>
    <row r="17" spans="2:22" s="4" customFormat="1" ht="12.75" customHeight="1">
      <c r="B17" s="166"/>
      <c r="C17" s="32" t="s">
        <v>31</v>
      </c>
      <c r="D17" s="33">
        <v>45</v>
      </c>
      <c r="E17" s="33">
        <v>49</v>
      </c>
      <c r="F17" s="33">
        <v>46</v>
      </c>
      <c r="G17" s="48">
        <v>46</v>
      </c>
      <c r="H17" s="34"/>
      <c r="I17" s="166"/>
      <c r="J17" s="28">
        <v>0</v>
      </c>
      <c r="K17" s="29" t="s">
        <v>92</v>
      </c>
      <c r="L17" s="62"/>
      <c r="M17" s="41">
        <v>32</v>
      </c>
      <c r="N17" s="42">
        <v>43</v>
      </c>
      <c r="O17" s="42">
        <v>45</v>
      </c>
      <c r="P17" s="42">
        <v>44</v>
      </c>
      <c r="Q17" s="42">
        <v>42</v>
      </c>
      <c r="R17" s="43">
        <f>SUM(M17:Q17)</f>
        <v>206</v>
      </c>
      <c r="S17" s="19" t="s">
        <v>31</v>
      </c>
      <c r="T17" s="63"/>
      <c r="U17" s="63"/>
      <c r="V17" s="64"/>
    </row>
    <row r="18" spans="2:22" s="4" customFormat="1" ht="12.75" customHeight="1">
      <c r="B18" s="167"/>
      <c r="C18" s="7" t="s">
        <v>89</v>
      </c>
      <c r="D18" s="2">
        <v>147</v>
      </c>
      <c r="E18" s="2">
        <v>175</v>
      </c>
      <c r="F18" s="2">
        <v>162</v>
      </c>
      <c r="G18" s="8">
        <v>152</v>
      </c>
      <c r="H18" s="35"/>
      <c r="I18" s="36">
        <f>SUM(D18:H18)</f>
        <v>636</v>
      </c>
      <c r="J18" s="27">
        <v>2</v>
      </c>
      <c r="K18" s="14" t="s">
        <v>102</v>
      </c>
      <c r="L18" s="62"/>
      <c r="M18" s="44">
        <v>110</v>
      </c>
      <c r="N18" s="45">
        <v>142</v>
      </c>
      <c r="O18" s="45">
        <v>148</v>
      </c>
      <c r="P18" s="45">
        <v>145</v>
      </c>
      <c r="Q18" s="45">
        <v>146</v>
      </c>
      <c r="R18" s="46">
        <f>SUM(M18:Q18)</f>
        <v>691</v>
      </c>
      <c r="S18" s="19" t="s">
        <v>89</v>
      </c>
      <c r="T18" s="63">
        <f>I15+R18</f>
        <v>1546</v>
      </c>
      <c r="U18" s="63">
        <v>10</v>
      </c>
      <c r="V18" s="74">
        <f>T18/U18</f>
        <v>154.6</v>
      </c>
    </row>
    <row r="19" spans="2:22" s="4" customFormat="1" ht="12.75" customHeight="1">
      <c r="B19" s="165" t="s">
        <v>75</v>
      </c>
      <c r="C19" s="6" t="s">
        <v>30</v>
      </c>
      <c r="D19" s="52">
        <v>42889</v>
      </c>
      <c r="E19" s="52">
        <v>42896</v>
      </c>
      <c r="F19" s="52">
        <v>42903</v>
      </c>
      <c r="G19" s="53">
        <v>42910</v>
      </c>
      <c r="H19" s="54"/>
      <c r="I19" s="165">
        <f>SUM(D20:H20)+R25+J21</f>
        <v>347</v>
      </c>
      <c r="J19" s="26"/>
      <c r="K19" s="13" t="s">
        <v>91</v>
      </c>
      <c r="L19" s="62"/>
      <c r="M19" s="58" t="s">
        <v>132</v>
      </c>
      <c r="N19" s="58"/>
      <c r="O19" s="58"/>
      <c r="P19" s="58"/>
      <c r="Q19" s="58"/>
      <c r="R19" s="58"/>
      <c r="S19" s="19"/>
      <c r="T19" s="63"/>
      <c r="U19" s="63"/>
      <c r="V19" s="74"/>
    </row>
    <row r="20" spans="2:22" s="4" customFormat="1" ht="12.75" customHeight="1">
      <c r="B20" s="166"/>
      <c r="C20" s="32" t="s">
        <v>31</v>
      </c>
      <c r="D20" s="33">
        <v>49</v>
      </c>
      <c r="E20" s="33">
        <v>48</v>
      </c>
      <c r="F20" s="33">
        <v>48</v>
      </c>
      <c r="G20" s="48">
        <v>50</v>
      </c>
      <c r="H20" s="34"/>
      <c r="I20" s="166"/>
      <c r="J20" s="28">
        <v>0</v>
      </c>
      <c r="K20" s="29" t="s">
        <v>92</v>
      </c>
      <c r="L20" s="62"/>
      <c r="M20" s="38">
        <v>42862</v>
      </c>
      <c r="N20" s="39">
        <v>42869</v>
      </c>
      <c r="O20" s="39">
        <v>42876</v>
      </c>
      <c r="P20" s="39">
        <v>42883</v>
      </c>
      <c r="Q20" s="39"/>
      <c r="R20" s="40" t="s">
        <v>68</v>
      </c>
      <c r="S20" s="19" t="s">
        <v>30</v>
      </c>
      <c r="T20" s="63"/>
      <c r="U20" s="63"/>
      <c r="V20" s="74"/>
    </row>
    <row r="21" spans="2:22" s="4" customFormat="1" ht="12.75" customHeight="1">
      <c r="B21" s="167"/>
      <c r="C21" s="7" t="s">
        <v>89</v>
      </c>
      <c r="D21" s="2">
        <v>169</v>
      </c>
      <c r="E21" s="2">
        <v>169</v>
      </c>
      <c r="F21" s="2">
        <v>168</v>
      </c>
      <c r="G21" s="8">
        <v>172</v>
      </c>
      <c r="H21" s="35"/>
      <c r="I21" s="36">
        <f>SUM(D21:H21)</f>
        <v>678</v>
      </c>
      <c r="J21" s="27">
        <v>0</v>
      </c>
      <c r="K21" s="14" t="s">
        <v>102</v>
      </c>
      <c r="L21" s="62"/>
      <c r="M21" s="41">
        <v>46</v>
      </c>
      <c r="N21" s="42">
        <v>43</v>
      </c>
      <c r="O21" s="42">
        <v>42</v>
      </c>
      <c r="P21" s="42">
        <v>42</v>
      </c>
      <c r="Q21" s="42"/>
      <c r="R21" s="43">
        <f>SUM(M21:Q21)</f>
        <v>173</v>
      </c>
      <c r="S21" s="19" t="s">
        <v>31</v>
      </c>
      <c r="T21" s="63">
        <f>I18+R22</f>
        <v>1233</v>
      </c>
      <c r="U21" s="63">
        <v>8</v>
      </c>
      <c r="V21" s="74">
        <f>T21/U21</f>
        <v>154.125</v>
      </c>
    </row>
    <row r="22" spans="2:22" s="4" customFormat="1" ht="12.75" customHeight="1">
      <c r="B22" s="165" t="s">
        <v>76</v>
      </c>
      <c r="C22" s="6" t="s">
        <v>30</v>
      </c>
      <c r="D22" s="52">
        <v>42917</v>
      </c>
      <c r="E22" s="52">
        <v>42924</v>
      </c>
      <c r="F22" s="52">
        <v>42931</v>
      </c>
      <c r="G22" s="53">
        <v>42938</v>
      </c>
      <c r="H22" s="53">
        <v>42945</v>
      </c>
      <c r="I22" s="165">
        <f>SUM(D23:H23)+R29+J23+J24</f>
        <v>429</v>
      </c>
      <c r="J22" s="26"/>
      <c r="K22" s="13" t="s">
        <v>91</v>
      </c>
      <c r="L22" s="62"/>
      <c r="M22" s="44">
        <v>156</v>
      </c>
      <c r="N22" s="45">
        <v>146</v>
      </c>
      <c r="O22" s="45">
        <v>147</v>
      </c>
      <c r="P22" s="45">
        <v>148</v>
      </c>
      <c r="Q22" s="45"/>
      <c r="R22" s="46">
        <f>SUM(M22:Q22)</f>
        <v>597</v>
      </c>
      <c r="S22" s="19" t="s">
        <v>89</v>
      </c>
      <c r="T22" s="63"/>
      <c r="U22" s="63"/>
      <c r="V22" s="74"/>
    </row>
    <row r="23" spans="2:22" s="4" customFormat="1" ht="12.75" customHeight="1">
      <c r="B23" s="166"/>
      <c r="C23" s="32" t="s">
        <v>31</v>
      </c>
      <c r="D23" s="33">
        <v>47</v>
      </c>
      <c r="E23" s="33">
        <v>47</v>
      </c>
      <c r="F23" s="33">
        <v>45</v>
      </c>
      <c r="G23" s="48">
        <v>48</v>
      </c>
      <c r="H23" s="34">
        <v>51</v>
      </c>
      <c r="I23" s="166"/>
      <c r="J23" s="28">
        <v>0</v>
      </c>
      <c r="K23" s="29" t="s">
        <v>92</v>
      </c>
      <c r="L23" s="63"/>
      <c r="M23" s="58" t="s">
        <v>134</v>
      </c>
      <c r="N23" s="58"/>
      <c r="O23" s="58"/>
      <c r="P23" s="58"/>
      <c r="Q23" s="58"/>
      <c r="R23" s="58"/>
      <c r="S23" s="19"/>
      <c r="T23" s="63"/>
      <c r="U23" s="63"/>
      <c r="V23" s="74"/>
    </row>
    <row r="24" spans="2:22" s="4" customFormat="1" ht="12.75" customHeight="1">
      <c r="B24" s="167"/>
      <c r="C24" s="7" t="s">
        <v>89</v>
      </c>
      <c r="D24" s="2">
        <v>171</v>
      </c>
      <c r="E24" s="2">
        <v>169</v>
      </c>
      <c r="F24" s="2">
        <v>167</v>
      </c>
      <c r="G24" s="8">
        <v>179</v>
      </c>
      <c r="H24" s="35">
        <v>187</v>
      </c>
      <c r="I24" s="36">
        <f>SUM(D24:H24)</f>
        <v>873</v>
      </c>
      <c r="J24" s="27">
        <v>0</v>
      </c>
      <c r="K24" s="14" t="s">
        <v>102</v>
      </c>
      <c r="L24" s="63"/>
      <c r="M24" s="38">
        <v>42890</v>
      </c>
      <c r="N24" s="39">
        <v>42897</v>
      </c>
      <c r="O24" s="39">
        <v>42904</v>
      </c>
      <c r="P24" s="39">
        <v>42911</v>
      </c>
      <c r="Q24" s="42"/>
      <c r="R24" s="40" t="s">
        <v>68</v>
      </c>
      <c r="S24" s="19" t="s">
        <v>30</v>
      </c>
      <c r="T24" s="63"/>
      <c r="U24" s="63"/>
      <c r="V24" s="74"/>
    </row>
    <row r="25" spans="2:22" s="4" customFormat="1" ht="12.75" customHeight="1">
      <c r="B25" s="165" t="s">
        <v>77</v>
      </c>
      <c r="C25" s="6" t="s">
        <v>30</v>
      </c>
      <c r="D25" s="52">
        <v>44413</v>
      </c>
      <c r="E25" s="133">
        <v>44420</v>
      </c>
      <c r="F25" s="52">
        <v>44427</v>
      </c>
      <c r="G25" s="53">
        <v>44434</v>
      </c>
      <c r="H25" s="51"/>
      <c r="I25" s="165">
        <f>SUM(D26:H26)+R33+J27</f>
        <v>255</v>
      </c>
      <c r="J25" s="26"/>
      <c r="K25" s="13" t="s">
        <v>91</v>
      </c>
      <c r="L25" s="63"/>
      <c r="M25" s="41">
        <v>39</v>
      </c>
      <c r="N25" s="42">
        <v>39</v>
      </c>
      <c r="O25" s="42">
        <v>35</v>
      </c>
      <c r="P25" s="42">
        <v>39</v>
      </c>
      <c r="Q25" s="45"/>
      <c r="R25" s="43">
        <f>SUM(M25:P25)</f>
        <v>152</v>
      </c>
      <c r="S25" s="19" t="s">
        <v>31</v>
      </c>
      <c r="T25" s="63">
        <f>I21+R26</f>
        <v>1213</v>
      </c>
      <c r="U25" s="63">
        <v>8</v>
      </c>
      <c r="V25" s="74">
        <f>T25/U25</f>
        <v>151.625</v>
      </c>
    </row>
    <row r="26" spans="2:22" s="4" customFormat="1" ht="12.75" customHeight="1">
      <c r="B26" s="166"/>
      <c r="C26" s="32" t="s">
        <v>31</v>
      </c>
      <c r="D26" s="33">
        <v>49</v>
      </c>
      <c r="E26" s="33"/>
      <c r="F26" s="33">
        <v>46</v>
      </c>
      <c r="G26" s="48">
        <v>49</v>
      </c>
      <c r="H26" s="34"/>
      <c r="I26" s="166"/>
      <c r="J26" s="28">
        <v>0</v>
      </c>
      <c r="K26" s="29" t="s">
        <v>92</v>
      </c>
      <c r="L26" s="63"/>
      <c r="M26" s="44">
        <v>139</v>
      </c>
      <c r="N26" s="45">
        <v>139</v>
      </c>
      <c r="O26" s="45">
        <v>118</v>
      </c>
      <c r="P26" s="45">
        <v>139</v>
      </c>
      <c r="Q26" s="58"/>
      <c r="R26" s="46">
        <f>SUM(M26:Q26)</f>
        <v>535</v>
      </c>
      <c r="S26" s="19" t="s">
        <v>89</v>
      </c>
      <c r="T26" s="63"/>
      <c r="U26" s="63"/>
      <c r="V26" s="74"/>
    </row>
    <row r="27" spans="2:22" s="4" customFormat="1" ht="12.75" customHeight="1">
      <c r="B27" s="167"/>
      <c r="C27" s="7" t="s">
        <v>89</v>
      </c>
      <c r="D27" s="2">
        <v>182</v>
      </c>
      <c r="E27" s="2"/>
      <c r="F27" s="2">
        <v>157</v>
      </c>
      <c r="G27" s="8">
        <v>172</v>
      </c>
      <c r="H27" s="35"/>
      <c r="I27" s="36">
        <f>SUM(D27:H27)</f>
        <v>511</v>
      </c>
      <c r="J27" s="27">
        <v>0</v>
      </c>
      <c r="K27" s="14" t="s">
        <v>102</v>
      </c>
      <c r="L27" s="63"/>
      <c r="M27" s="58" t="s">
        <v>165</v>
      </c>
      <c r="N27" s="58"/>
      <c r="O27" s="58"/>
      <c r="P27" s="58"/>
      <c r="Q27" s="39"/>
      <c r="R27" s="58"/>
      <c r="S27" s="19"/>
      <c r="T27" s="63"/>
      <c r="U27" s="63"/>
      <c r="V27" s="74"/>
    </row>
    <row r="28" spans="2:22" s="4" customFormat="1" ht="12.75" customHeight="1">
      <c r="B28" s="165" t="s">
        <v>80</v>
      </c>
      <c r="C28" s="6" t="s">
        <v>30</v>
      </c>
      <c r="D28" s="52">
        <v>42980</v>
      </c>
      <c r="E28" s="52">
        <v>42987</v>
      </c>
      <c r="F28" s="52">
        <v>42994</v>
      </c>
      <c r="G28" s="53">
        <v>43001</v>
      </c>
      <c r="H28" s="54">
        <v>43008</v>
      </c>
      <c r="I28" s="165">
        <f>SUM(D29:H29)+R37+J30</f>
        <v>398</v>
      </c>
      <c r="J28" s="26"/>
      <c r="K28" s="13" t="s">
        <v>91</v>
      </c>
      <c r="L28" s="63"/>
      <c r="M28" s="38">
        <v>42918</v>
      </c>
      <c r="N28" s="39">
        <v>42925</v>
      </c>
      <c r="O28" s="39">
        <v>42932</v>
      </c>
      <c r="P28" s="39">
        <v>42939</v>
      </c>
      <c r="Q28" s="90">
        <v>42946</v>
      </c>
      <c r="R28" s="40" t="s">
        <v>68</v>
      </c>
      <c r="S28" s="19" t="s">
        <v>30</v>
      </c>
      <c r="T28" s="63"/>
      <c r="U28" s="63"/>
      <c r="V28" s="74"/>
    </row>
    <row r="29" spans="2:22" s="4" customFormat="1" ht="12.75" customHeight="1">
      <c r="B29" s="166"/>
      <c r="C29" s="32" t="s">
        <v>31</v>
      </c>
      <c r="D29" s="33">
        <v>49</v>
      </c>
      <c r="E29" s="33">
        <v>49</v>
      </c>
      <c r="F29" s="33">
        <v>45</v>
      </c>
      <c r="G29" s="48">
        <v>47</v>
      </c>
      <c r="H29" s="34">
        <v>51</v>
      </c>
      <c r="I29" s="166"/>
      <c r="J29" s="28">
        <v>0</v>
      </c>
      <c r="K29" s="29" t="s">
        <v>92</v>
      </c>
      <c r="L29" s="63"/>
      <c r="M29" s="41">
        <v>37</v>
      </c>
      <c r="N29" s="42">
        <v>37</v>
      </c>
      <c r="O29" s="42">
        <v>40</v>
      </c>
      <c r="P29" s="42">
        <v>36</v>
      </c>
      <c r="Q29" s="45">
        <v>41</v>
      </c>
      <c r="R29" s="43">
        <f>SUM(M29:Q29)</f>
        <v>191</v>
      </c>
      <c r="S29" s="19" t="s">
        <v>31</v>
      </c>
      <c r="T29" s="63">
        <f>I24+R30</f>
        <v>1512</v>
      </c>
      <c r="U29" s="63">
        <v>10</v>
      </c>
      <c r="V29" s="74">
        <f>T29/U29</f>
        <v>151.19999999999999</v>
      </c>
    </row>
    <row r="30" spans="2:22" s="4" customFormat="1" ht="12.75" customHeight="1">
      <c r="B30" s="167"/>
      <c r="C30" s="7" t="s">
        <v>89</v>
      </c>
      <c r="D30" s="2">
        <v>176</v>
      </c>
      <c r="E30" s="2">
        <v>167</v>
      </c>
      <c r="F30" s="2">
        <v>144</v>
      </c>
      <c r="G30" s="8">
        <v>164</v>
      </c>
      <c r="H30" s="35">
        <v>173</v>
      </c>
      <c r="I30" s="36">
        <f>SUM(D30:H30)</f>
        <v>824</v>
      </c>
      <c r="J30" s="27">
        <v>0</v>
      </c>
      <c r="K30" s="14" t="s">
        <v>102</v>
      </c>
      <c r="L30" s="63"/>
      <c r="M30" s="44">
        <v>123</v>
      </c>
      <c r="N30" s="45">
        <v>114</v>
      </c>
      <c r="O30" s="45">
        <v>137</v>
      </c>
      <c r="P30" s="45">
        <v>118</v>
      </c>
      <c r="Q30" s="58">
        <v>147</v>
      </c>
      <c r="R30" s="46">
        <f>SUM(M30:Q30)</f>
        <v>639</v>
      </c>
      <c r="S30" s="19" t="s">
        <v>89</v>
      </c>
      <c r="T30" s="63"/>
      <c r="U30" s="63"/>
      <c r="V30" s="74"/>
    </row>
    <row r="31" spans="2:22" s="4" customFormat="1" ht="12.75" customHeight="1">
      <c r="B31" s="165" t="s">
        <v>81</v>
      </c>
      <c r="C31" s="6" t="s">
        <v>30</v>
      </c>
      <c r="D31" s="52">
        <v>43015</v>
      </c>
      <c r="E31" s="52">
        <v>43022</v>
      </c>
      <c r="F31" s="52">
        <v>43029</v>
      </c>
      <c r="G31" s="53">
        <v>43036</v>
      </c>
      <c r="H31" s="50"/>
      <c r="I31" s="165">
        <f>SUM(D32:H32)+R41+J33</f>
        <v>414</v>
      </c>
      <c r="J31" s="26"/>
      <c r="K31" s="13" t="s">
        <v>91</v>
      </c>
      <c r="L31" s="63"/>
      <c r="M31" s="58"/>
      <c r="N31" s="58"/>
      <c r="O31" s="58"/>
      <c r="P31" s="58"/>
      <c r="Q31" s="39"/>
      <c r="R31" s="58"/>
      <c r="S31" s="19"/>
      <c r="T31" s="63"/>
      <c r="U31" s="63"/>
      <c r="V31" s="74"/>
    </row>
    <row r="32" spans="2:22" s="4" customFormat="1" ht="12.75" customHeight="1">
      <c r="B32" s="166"/>
      <c r="C32" s="32" t="s">
        <v>31</v>
      </c>
      <c r="D32" s="33">
        <v>48</v>
      </c>
      <c r="E32" s="33">
        <v>48</v>
      </c>
      <c r="F32" s="33">
        <v>46</v>
      </c>
      <c r="G32" s="48">
        <v>50</v>
      </c>
      <c r="H32" s="34"/>
      <c r="I32" s="166"/>
      <c r="J32" s="28">
        <v>0</v>
      </c>
      <c r="K32" s="29" t="s">
        <v>92</v>
      </c>
      <c r="L32" s="63"/>
      <c r="M32" s="38">
        <v>42954</v>
      </c>
      <c r="N32" s="134">
        <v>42961</v>
      </c>
      <c r="O32" s="39">
        <v>42968</v>
      </c>
      <c r="P32" s="39">
        <v>42975</v>
      </c>
      <c r="Q32" s="42"/>
      <c r="R32" s="40" t="s">
        <v>68</v>
      </c>
      <c r="S32" s="19" t="s">
        <v>30</v>
      </c>
      <c r="T32" s="63"/>
      <c r="U32" s="63"/>
      <c r="V32" s="74"/>
    </row>
    <row r="33" spans="2:22" s="4" customFormat="1" ht="12.75" customHeight="1">
      <c r="B33" s="167"/>
      <c r="C33" s="7" t="s">
        <v>89</v>
      </c>
      <c r="D33" s="2">
        <v>167</v>
      </c>
      <c r="E33" s="2">
        <v>170</v>
      </c>
      <c r="F33" s="2">
        <v>159</v>
      </c>
      <c r="G33" s="8">
        <v>156</v>
      </c>
      <c r="H33" s="35"/>
      <c r="I33" s="36">
        <f>SUM(D33:H33)</f>
        <v>652</v>
      </c>
      <c r="J33" s="27">
        <v>3</v>
      </c>
      <c r="K33" s="14" t="s">
        <v>102</v>
      </c>
      <c r="L33" s="63"/>
      <c r="M33" s="41">
        <v>38</v>
      </c>
      <c r="N33" s="42"/>
      <c r="O33" s="42">
        <v>37</v>
      </c>
      <c r="P33" s="42">
        <v>36</v>
      </c>
      <c r="Q33" s="45"/>
      <c r="R33" s="43">
        <f>SUM(M33:Q33)</f>
        <v>111</v>
      </c>
      <c r="S33" s="19" t="s">
        <v>31</v>
      </c>
      <c r="T33" s="63">
        <f>I27+R34</f>
        <v>891</v>
      </c>
      <c r="U33" s="63">
        <v>6</v>
      </c>
      <c r="V33" s="74">
        <f>T33/U33</f>
        <v>148.5</v>
      </c>
    </row>
    <row r="34" spans="2:22" s="4" customFormat="1" ht="12.75" customHeight="1">
      <c r="B34" s="165" t="s">
        <v>84</v>
      </c>
      <c r="C34" s="6" t="s">
        <v>30</v>
      </c>
      <c r="D34" s="52">
        <v>43043</v>
      </c>
      <c r="E34" s="52">
        <v>43050</v>
      </c>
      <c r="F34" s="52">
        <v>43057</v>
      </c>
      <c r="G34" s="53">
        <v>43064</v>
      </c>
      <c r="H34" s="50"/>
      <c r="I34" s="165">
        <f>SUM(D35:H35)+R45+J36</f>
        <v>374</v>
      </c>
      <c r="J34" s="26"/>
      <c r="K34" s="13" t="s">
        <v>91</v>
      </c>
      <c r="L34" s="63"/>
      <c r="M34" s="44">
        <v>129</v>
      </c>
      <c r="N34" s="45"/>
      <c r="O34" s="45">
        <v>127</v>
      </c>
      <c r="P34" s="45">
        <v>124</v>
      </c>
      <c r="Q34" s="58"/>
      <c r="R34" s="46">
        <f>SUM(M34:Q34)</f>
        <v>380</v>
      </c>
      <c r="S34" s="19" t="s">
        <v>89</v>
      </c>
      <c r="T34" s="63"/>
      <c r="U34" s="63"/>
      <c r="V34" s="74"/>
    </row>
    <row r="35" spans="2:22" s="4" customFormat="1" ht="12.75" customHeight="1">
      <c r="B35" s="166"/>
      <c r="C35" s="32" t="s">
        <v>31</v>
      </c>
      <c r="D35" s="33">
        <v>51</v>
      </c>
      <c r="E35" s="33">
        <v>48</v>
      </c>
      <c r="F35" s="33">
        <v>49</v>
      </c>
      <c r="G35" s="48">
        <v>50</v>
      </c>
      <c r="H35" s="34"/>
      <c r="I35" s="166"/>
      <c r="J35" s="28">
        <v>0</v>
      </c>
      <c r="K35" s="29" t="s">
        <v>92</v>
      </c>
      <c r="L35" s="63"/>
      <c r="M35" s="58"/>
      <c r="N35" s="58"/>
      <c r="O35" s="58"/>
      <c r="P35" s="58"/>
      <c r="Q35" s="39"/>
      <c r="R35" s="58"/>
      <c r="S35" s="19"/>
      <c r="T35" s="63"/>
      <c r="U35" s="63"/>
      <c r="V35" s="74"/>
    </row>
    <row r="36" spans="2:22" s="4" customFormat="1" ht="12.75" customHeight="1">
      <c r="B36" s="167"/>
      <c r="C36" s="7" t="s">
        <v>89</v>
      </c>
      <c r="D36" s="2">
        <v>180</v>
      </c>
      <c r="E36" s="2">
        <v>171</v>
      </c>
      <c r="F36" s="2">
        <v>157</v>
      </c>
      <c r="G36" s="8">
        <v>183</v>
      </c>
      <c r="H36" s="35"/>
      <c r="I36" s="36">
        <f>SUM(D36:H36)</f>
        <v>691</v>
      </c>
      <c r="J36" s="27">
        <v>0</v>
      </c>
      <c r="K36" s="14" t="s">
        <v>102</v>
      </c>
      <c r="L36" s="63"/>
      <c r="M36" s="38">
        <v>42981</v>
      </c>
      <c r="N36" s="39">
        <v>42988</v>
      </c>
      <c r="O36" s="39">
        <v>42995</v>
      </c>
      <c r="P36" s="39">
        <v>43002</v>
      </c>
      <c r="Q36" s="42"/>
      <c r="R36" s="40" t="s">
        <v>68</v>
      </c>
      <c r="S36" s="19" t="s">
        <v>30</v>
      </c>
      <c r="T36" s="63"/>
      <c r="U36" s="63"/>
      <c r="V36" s="74"/>
    </row>
    <row r="37" spans="2:22" s="4" customFormat="1" ht="12.75" customHeight="1">
      <c r="B37" s="165" t="s">
        <v>85</v>
      </c>
      <c r="C37" s="6" t="s">
        <v>30</v>
      </c>
      <c r="D37" s="52">
        <v>43071</v>
      </c>
      <c r="E37" s="52">
        <v>43078</v>
      </c>
      <c r="F37" s="52">
        <v>43085</v>
      </c>
      <c r="G37" s="53">
        <v>43091</v>
      </c>
      <c r="H37" s="54"/>
      <c r="I37" s="165">
        <f>SUM(D38:H38)+R49+J39</f>
        <v>366</v>
      </c>
      <c r="J37" s="26"/>
      <c r="K37" s="13" t="s">
        <v>91</v>
      </c>
      <c r="L37" s="63"/>
      <c r="M37" s="41">
        <v>39</v>
      </c>
      <c r="N37" s="42">
        <v>37</v>
      </c>
      <c r="O37" s="42">
        <v>40</v>
      </c>
      <c r="P37" s="42">
        <v>41</v>
      </c>
      <c r="Q37" s="45"/>
      <c r="R37" s="43">
        <f>SUM(M37:Q37)</f>
        <v>157</v>
      </c>
      <c r="S37" s="19" t="s">
        <v>31</v>
      </c>
      <c r="T37" s="63">
        <f>I30+R38</f>
        <v>1361</v>
      </c>
      <c r="U37" s="63">
        <v>9</v>
      </c>
      <c r="V37" s="74">
        <f>T37/U37</f>
        <v>151.22222222222223</v>
      </c>
    </row>
    <row r="38" spans="2:22" s="4" customFormat="1" ht="12.75" customHeight="1">
      <c r="B38" s="166"/>
      <c r="C38" s="32" t="s">
        <v>31</v>
      </c>
      <c r="D38" s="33">
        <v>50</v>
      </c>
      <c r="E38" s="33">
        <v>47</v>
      </c>
      <c r="F38" s="33">
        <v>47</v>
      </c>
      <c r="G38" s="48">
        <v>50</v>
      </c>
      <c r="H38" s="34"/>
      <c r="I38" s="166"/>
      <c r="J38" s="28">
        <v>0</v>
      </c>
      <c r="K38" s="29" t="s">
        <v>92</v>
      </c>
      <c r="L38" s="63"/>
      <c r="M38" s="44">
        <v>133</v>
      </c>
      <c r="N38" s="45">
        <v>124</v>
      </c>
      <c r="O38" s="45">
        <v>138</v>
      </c>
      <c r="P38" s="45">
        <v>142</v>
      </c>
      <c r="Q38" s="58"/>
      <c r="R38" s="46">
        <f>SUM(M38:P38)</f>
        <v>537</v>
      </c>
      <c r="S38" s="19" t="s">
        <v>89</v>
      </c>
      <c r="T38" s="63"/>
      <c r="U38" s="63"/>
      <c r="V38" s="74"/>
    </row>
    <row r="39" spans="2:22" s="4" customFormat="1" ht="12.75" customHeight="1">
      <c r="B39" s="167"/>
      <c r="C39" s="7" t="s">
        <v>89</v>
      </c>
      <c r="D39" s="2">
        <v>172</v>
      </c>
      <c r="E39" s="2">
        <v>140</v>
      </c>
      <c r="F39" s="2">
        <v>177</v>
      </c>
      <c r="G39" s="8">
        <v>179</v>
      </c>
      <c r="H39" s="35"/>
      <c r="I39" s="36">
        <f>SUM(D39:H39)</f>
        <v>668</v>
      </c>
      <c r="J39" s="27">
        <v>0</v>
      </c>
      <c r="K39" s="14" t="s">
        <v>102</v>
      </c>
      <c r="L39" s="63"/>
      <c r="M39" s="58"/>
      <c r="N39" s="58"/>
      <c r="O39" s="58"/>
      <c r="P39" s="58"/>
      <c r="Q39" s="39"/>
      <c r="R39" s="58"/>
      <c r="S39" s="19"/>
      <c r="T39" s="63"/>
      <c r="U39" s="63"/>
      <c r="V39" s="64"/>
    </row>
    <row r="40" spans="2:22" s="4" customFormat="1" ht="33" customHeight="1">
      <c r="B40" s="65"/>
      <c r="C40" s="63"/>
      <c r="D40" s="63"/>
      <c r="E40" s="63"/>
      <c r="F40" s="63"/>
      <c r="G40" s="174" t="s">
        <v>161</v>
      </c>
      <c r="H40" s="175"/>
      <c r="I40" s="11">
        <f>I4+I7+I10+I13+I16+I19+I22+I25+I28+I31+I34+I37-J40-J41</f>
        <v>4289</v>
      </c>
      <c r="J40" s="92">
        <f>J5+J8+J11+J14+J17+J20+J23+J26+J29+J32+J35+J38</f>
        <v>3</v>
      </c>
      <c r="K40" s="63" t="s">
        <v>103</v>
      </c>
      <c r="L40" s="63"/>
      <c r="M40" s="38">
        <v>43009</v>
      </c>
      <c r="N40" s="39">
        <v>43016</v>
      </c>
      <c r="O40" s="39">
        <v>43023</v>
      </c>
      <c r="P40" s="39">
        <v>43030</v>
      </c>
      <c r="Q40" s="39">
        <v>43037</v>
      </c>
      <c r="R40" s="40" t="s">
        <v>68</v>
      </c>
      <c r="S40" s="19" t="s">
        <v>30</v>
      </c>
      <c r="T40" s="63"/>
      <c r="U40" s="63"/>
      <c r="V40" s="64"/>
    </row>
    <row r="41" spans="2:22" s="4" customFormat="1" ht="12" customHeight="1">
      <c r="B41" s="66"/>
      <c r="C41" s="67"/>
      <c r="D41" s="67"/>
      <c r="E41" s="67"/>
      <c r="F41" s="67"/>
      <c r="G41" s="9"/>
      <c r="H41" s="9"/>
      <c r="I41" s="10"/>
      <c r="J41" s="93">
        <f>J6+J9+J12+J15+J18+J21+J24+J27+J30+J33+J36+J39</f>
        <v>5</v>
      </c>
      <c r="K41" s="63" t="s">
        <v>102</v>
      </c>
      <c r="L41" s="63"/>
      <c r="M41" s="41">
        <v>41</v>
      </c>
      <c r="N41" s="42">
        <v>43</v>
      </c>
      <c r="O41" s="42">
        <v>46</v>
      </c>
      <c r="P41" s="42">
        <v>45</v>
      </c>
      <c r="Q41" s="45">
        <v>44</v>
      </c>
      <c r="R41" s="43">
        <f>SUM(M41:Q41)</f>
        <v>219</v>
      </c>
      <c r="S41" s="19" t="s">
        <v>31</v>
      </c>
      <c r="T41" s="63"/>
      <c r="U41" s="63"/>
      <c r="V41" s="64"/>
    </row>
    <row r="42" spans="2:22" ht="15.75">
      <c r="B42" s="68"/>
      <c r="C42" s="59"/>
      <c r="D42" s="59"/>
      <c r="E42" s="59"/>
      <c r="F42" s="59"/>
      <c r="G42" s="173" t="s">
        <v>63</v>
      </c>
      <c r="H42" s="173"/>
      <c r="I42" s="94">
        <f>I40+J40+J41</f>
        <v>4297</v>
      </c>
      <c r="J42" s="59"/>
      <c r="K42" s="59"/>
      <c r="L42" s="59"/>
      <c r="M42" s="44">
        <v>141</v>
      </c>
      <c r="N42" s="45">
        <v>151</v>
      </c>
      <c r="O42" s="45">
        <v>160</v>
      </c>
      <c r="P42" s="45">
        <v>161</v>
      </c>
      <c r="Q42" s="58">
        <v>149</v>
      </c>
      <c r="R42" s="46">
        <f>SUM(M42:Q42)</f>
        <v>762</v>
      </c>
      <c r="S42" s="19" t="s">
        <v>89</v>
      </c>
      <c r="T42" s="59">
        <f>I33+R42</f>
        <v>1414</v>
      </c>
      <c r="U42" s="59">
        <v>9</v>
      </c>
      <c r="V42" s="76">
        <f>T42/U42</f>
        <v>157.11111111111111</v>
      </c>
    </row>
    <row r="43" spans="2:22">
      <c r="B43" s="6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8"/>
      <c r="N43" s="58"/>
      <c r="O43" s="58"/>
      <c r="P43" s="58"/>
      <c r="Q43" s="39"/>
      <c r="R43" s="58"/>
      <c r="S43" s="19"/>
      <c r="T43" s="59"/>
      <c r="U43" s="59"/>
      <c r="V43" s="60"/>
    </row>
    <row r="44" spans="2:22">
      <c r="B44" s="6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38">
        <v>43044</v>
      </c>
      <c r="N44" s="39">
        <v>43051</v>
      </c>
      <c r="O44" s="39">
        <v>43058</v>
      </c>
      <c r="P44" s="39">
        <v>43065</v>
      </c>
      <c r="Q44" s="42"/>
      <c r="R44" s="40" t="s">
        <v>68</v>
      </c>
      <c r="S44" s="19" t="s">
        <v>30</v>
      </c>
      <c r="T44" s="59"/>
      <c r="U44" s="59"/>
      <c r="V44" s="60"/>
    </row>
    <row r="45" spans="2:22" ht="15.75">
      <c r="B45" s="6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41">
        <v>41</v>
      </c>
      <c r="N45" s="42">
        <v>46</v>
      </c>
      <c r="O45" s="42">
        <v>47</v>
      </c>
      <c r="P45" s="42">
        <v>42</v>
      </c>
      <c r="Q45" s="45"/>
      <c r="R45" s="43">
        <f>SUM(M45:Q45)</f>
        <v>176</v>
      </c>
      <c r="S45" s="19" t="s">
        <v>31</v>
      </c>
      <c r="T45" s="59"/>
      <c r="U45" s="59"/>
      <c r="V45" s="60"/>
    </row>
    <row r="46" spans="2:22" ht="15.75">
      <c r="B46" s="6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44">
        <v>133</v>
      </c>
      <c r="N46" s="45">
        <v>160</v>
      </c>
      <c r="O46" s="45">
        <v>162</v>
      </c>
      <c r="P46" s="45">
        <v>150</v>
      </c>
      <c r="Q46" s="58"/>
      <c r="R46" s="46">
        <f>SUM(M46:P46)</f>
        <v>605</v>
      </c>
      <c r="S46" s="19" t="s">
        <v>89</v>
      </c>
      <c r="T46" s="59">
        <f>I36+R46</f>
        <v>1296</v>
      </c>
      <c r="U46" s="59">
        <v>8</v>
      </c>
      <c r="V46" s="76">
        <f>T46/U46</f>
        <v>162</v>
      </c>
    </row>
    <row r="47" spans="2:22">
      <c r="B47" s="6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8"/>
      <c r="N47" s="58"/>
      <c r="O47" s="58"/>
      <c r="P47" s="58"/>
      <c r="Q47" s="39"/>
      <c r="R47" s="58"/>
      <c r="S47" s="19"/>
      <c r="T47" s="59"/>
      <c r="U47" s="59"/>
      <c r="V47" s="60"/>
    </row>
    <row r="48" spans="2:22">
      <c r="B48" s="6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38">
        <v>43072</v>
      </c>
      <c r="N48" s="39">
        <v>43079</v>
      </c>
      <c r="O48" s="39">
        <v>43086</v>
      </c>
      <c r="P48" s="39">
        <v>43091</v>
      </c>
      <c r="Q48" s="42"/>
      <c r="R48" s="40" t="s">
        <v>68</v>
      </c>
      <c r="S48" s="19" t="s">
        <v>30</v>
      </c>
      <c r="T48" s="59"/>
      <c r="U48" s="59"/>
      <c r="V48" s="60"/>
    </row>
    <row r="49" spans="2:24" ht="15.75">
      <c r="B49" s="6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41">
        <v>41</v>
      </c>
      <c r="N49" s="42">
        <v>45</v>
      </c>
      <c r="O49" s="42">
        <v>40</v>
      </c>
      <c r="P49" s="42">
        <v>46</v>
      </c>
      <c r="Q49" s="45"/>
      <c r="R49" s="43">
        <f>SUM(M49:Q49)</f>
        <v>172</v>
      </c>
      <c r="S49" s="19" t="s">
        <v>31</v>
      </c>
      <c r="T49" s="59"/>
      <c r="U49" s="59"/>
      <c r="V49" s="60"/>
    </row>
    <row r="50" spans="2:24" ht="15.75">
      <c r="B50" s="68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44">
        <v>145</v>
      </c>
      <c r="N50" s="45">
        <v>153</v>
      </c>
      <c r="O50" s="45">
        <v>148</v>
      </c>
      <c r="P50" s="45">
        <v>151</v>
      </c>
      <c r="Q50" s="87"/>
      <c r="R50" s="46">
        <f>SUM(M50:Q50)</f>
        <v>597</v>
      </c>
      <c r="S50" s="19" t="s">
        <v>89</v>
      </c>
      <c r="T50" s="59">
        <f>I39+R50</f>
        <v>1265</v>
      </c>
      <c r="U50" s="59">
        <v>8</v>
      </c>
      <c r="V50" s="76">
        <f>T50/U50</f>
        <v>158.125</v>
      </c>
    </row>
    <row r="51" spans="2:24">
      <c r="B51" s="69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1"/>
      <c r="T51" s="70"/>
      <c r="U51" s="70"/>
      <c r="V51" s="72"/>
    </row>
    <row r="52" spans="2:24">
      <c r="S52" s="18"/>
    </row>
    <row r="53" spans="2:24" ht="18.75">
      <c r="S53" s="18"/>
      <c r="V53" s="77">
        <f>SUM(V4:V52)</f>
        <v>1791.0083333333332</v>
      </c>
      <c r="W53">
        <v>12</v>
      </c>
      <c r="X53" s="78">
        <f>V53/W53</f>
        <v>149.25069444444443</v>
      </c>
    </row>
    <row r="54" spans="2:24">
      <c r="S54" s="18"/>
      <c r="V54" t="s">
        <v>104</v>
      </c>
      <c r="X54" t="s">
        <v>105</v>
      </c>
    </row>
    <row r="55" spans="2:24">
      <c r="S55" s="18"/>
      <c r="V55" t="s">
        <v>106</v>
      </c>
      <c r="X55" t="s">
        <v>107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workbookViewId="0">
      <selection activeCell="O19" sqref="O19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2021</v>
      </c>
    </row>
    <row r="3" spans="1:17">
      <c r="B3" s="21" t="s">
        <v>18</v>
      </c>
      <c r="C3" s="21" t="s">
        <v>19</v>
      </c>
      <c r="D3" s="21" t="s">
        <v>20</v>
      </c>
      <c r="E3" s="21" t="s">
        <v>21</v>
      </c>
      <c r="F3" s="21" t="s">
        <v>22</v>
      </c>
      <c r="G3" s="21" t="s">
        <v>23</v>
      </c>
      <c r="H3" s="21" t="s">
        <v>24</v>
      </c>
      <c r="I3" s="21" t="s">
        <v>25</v>
      </c>
      <c r="J3" s="21" t="s">
        <v>26</v>
      </c>
      <c r="K3" s="21" t="s">
        <v>27</v>
      </c>
      <c r="L3" s="21" t="s">
        <v>28</v>
      </c>
      <c r="M3" s="21" t="s">
        <v>29</v>
      </c>
      <c r="N3" s="22" t="s">
        <v>67</v>
      </c>
    </row>
    <row r="4" spans="1:17">
      <c r="A4" s="15" t="s">
        <v>71</v>
      </c>
      <c r="B4" s="15">
        <v>275</v>
      </c>
      <c r="C4" s="15">
        <v>302</v>
      </c>
      <c r="D4" s="15">
        <v>291</v>
      </c>
      <c r="E4" s="15">
        <v>339</v>
      </c>
      <c r="F4" s="15">
        <v>308</v>
      </c>
      <c r="G4" s="15">
        <v>277</v>
      </c>
      <c r="H4" s="15">
        <v>310</v>
      </c>
      <c r="I4" s="15">
        <v>189</v>
      </c>
      <c r="J4" s="15">
        <v>251</v>
      </c>
      <c r="K4" s="15">
        <v>335</v>
      </c>
      <c r="L4" s="15">
        <v>266</v>
      </c>
      <c r="M4" s="15">
        <v>278</v>
      </c>
      <c r="N4" s="23">
        <f t="shared" ref="N4:N9" si="0">SUM(B4:M4)</f>
        <v>3421</v>
      </c>
    </row>
    <row r="5" spans="1:17">
      <c r="A5" s="15" t="s">
        <v>82</v>
      </c>
      <c r="B5" s="15">
        <v>21</v>
      </c>
      <c r="C5" s="15">
        <v>13</v>
      </c>
      <c r="D5" s="15">
        <v>15</v>
      </c>
      <c r="E5" s="15">
        <v>12</v>
      </c>
      <c r="F5" s="15">
        <v>8</v>
      </c>
      <c r="G5" s="15">
        <v>9</v>
      </c>
      <c r="H5" s="15">
        <v>10</v>
      </c>
      <c r="I5" s="15">
        <v>6</v>
      </c>
      <c r="J5" s="15">
        <v>6</v>
      </c>
      <c r="K5" s="15">
        <v>2</v>
      </c>
      <c r="L5" s="15">
        <v>0</v>
      </c>
      <c r="M5" s="15">
        <v>7</v>
      </c>
      <c r="N5" s="23">
        <f t="shared" si="0"/>
        <v>109</v>
      </c>
      <c r="O5" s="176" t="s">
        <v>86</v>
      </c>
    </row>
    <row r="6" spans="1:17">
      <c r="A6" t="s">
        <v>70</v>
      </c>
      <c r="B6" s="24">
        <f>B4+B5</f>
        <v>296</v>
      </c>
      <c r="C6" s="24">
        <f t="shared" ref="C6:M6" si="1">C4+C5</f>
        <v>315</v>
      </c>
      <c r="D6" s="24">
        <f t="shared" si="1"/>
        <v>306</v>
      </c>
      <c r="E6" s="24">
        <f t="shared" si="1"/>
        <v>351</v>
      </c>
      <c r="F6" s="24">
        <f t="shared" si="1"/>
        <v>316</v>
      </c>
      <c r="G6" s="24">
        <f t="shared" si="1"/>
        <v>286</v>
      </c>
      <c r="H6" s="24">
        <f t="shared" si="1"/>
        <v>320</v>
      </c>
      <c r="I6" s="24">
        <f t="shared" si="1"/>
        <v>195</v>
      </c>
      <c r="J6" s="24">
        <f t="shared" si="1"/>
        <v>257</v>
      </c>
      <c r="K6" s="24">
        <f t="shared" si="1"/>
        <v>337</v>
      </c>
      <c r="L6" s="24">
        <f t="shared" si="1"/>
        <v>266</v>
      </c>
      <c r="M6" s="24">
        <f t="shared" si="1"/>
        <v>285</v>
      </c>
      <c r="N6" s="23">
        <f t="shared" si="0"/>
        <v>3530</v>
      </c>
      <c r="O6" s="176"/>
    </row>
    <row r="7" spans="1:17">
      <c r="A7" t="s">
        <v>78</v>
      </c>
      <c r="B7" s="24">
        <v>81</v>
      </c>
      <c r="C7" s="24">
        <v>80</v>
      </c>
      <c r="D7" s="24">
        <v>80</v>
      </c>
      <c r="E7" s="24">
        <v>77</v>
      </c>
      <c r="F7" s="24">
        <v>78</v>
      </c>
      <c r="G7" s="24">
        <v>80</v>
      </c>
      <c r="H7" s="24">
        <v>75</v>
      </c>
      <c r="I7" s="24">
        <v>77</v>
      </c>
      <c r="J7" s="24">
        <v>78</v>
      </c>
      <c r="K7" s="24">
        <v>92</v>
      </c>
      <c r="L7" s="24">
        <v>92</v>
      </c>
      <c r="M7" s="24">
        <v>90</v>
      </c>
      <c r="N7" s="75">
        <f t="shared" si="0"/>
        <v>980</v>
      </c>
      <c r="O7" s="25">
        <f>N7/12</f>
        <v>81.666666666666671</v>
      </c>
    </row>
    <row r="8" spans="1:17">
      <c r="A8" t="s">
        <v>79</v>
      </c>
      <c r="B8" s="24">
        <v>327</v>
      </c>
      <c r="C8" s="24">
        <v>316</v>
      </c>
      <c r="D8" s="24">
        <v>312</v>
      </c>
      <c r="E8" s="24">
        <v>318</v>
      </c>
      <c r="F8" s="24">
        <v>332</v>
      </c>
      <c r="G8" s="24">
        <v>332</v>
      </c>
      <c r="H8" s="24">
        <v>327</v>
      </c>
      <c r="I8" s="24">
        <v>329</v>
      </c>
      <c r="J8" s="24">
        <v>336</v>
      </c>
      <c r="K8" s="24">
        <v>330</v>
      </c>
      <c r="L8" s="24">
        <v>330</v>
      </c>
      <c r="M8" s="24">
        <v>329</v>
      </c>
      <c r="N8" s="75">
        <f t="shared" si="0"/>
        <v>3918</v>
      </c>
      <c r="O8" s="25">
        <f t="shared" ref="O8:O9" si="2">N8/12</f>
        <v>326.5</v>
      </c>
    </row>
    <row r="9" spans="1:17">
      <c r="A9" t="s">
        <v>83</v>
      </c>
      <c r="B9" s="24">
        <v>123</v>
      </c>
      <c r="C9" s="24">
        <v>131</v>
      </c>
      <c r="D9" s="24">
        <v>135</v>
      </c>
      <c r="E9" s="24">
        <v>143</v>
      </c>
      <c r="F9" s="24">
        <v>134</v>
      </c>
      <c r="G9" s="24">
        <v>132</v>
      </c>
      <c r="H9" s="24">
        <v>128</v>
      </c>
      <c r="I9" s="24">
        <v>118</v>
      </c>
      <c r="J9" s="24">
        <v>112</v>
      </c>
      <c r="K9" s="24">
        <v>142</v>
      </c>
      <c r="L9" s="24">
        <v>123</v>
      </c>
      <c r="M9" s="24">
        <v>147</v>
      </c>
      <c r="N9" s="75">
        <f t="shared" si="0"/>
        <v>1568</v>
      </c>
      <c r="O9" s="25">
        <f t="shared" si="2"/>
        <v>130.66666666666666</v>
      </c>
    </row>
    <row r="10" spans="1:17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75"/>
    </row>
    <row r="11" spans="1:17">
      <c r="A11" t="s">
        <v>128</v>
      </c>
      <c r="B11" s="15">
        <f>B7*3.2</f>
        <v>259.2</v>
      </c>
      <c r="C11" s="15">
        <f t="shared" ref="C11:D11" si="3">C7*3.2</f>
        <v>256</v>
      </c>
      <c r="D11" s="15">
        <f t="shared" si="3"/>
        <v>256</v>
      </c>
      <c r="E11" s="15">
        <f>E7*3.2</f>
        <v>246.4</v>
      </c>
      <c r="F11" s="15">
        <f>F7*3.2</f>
        <v>249.60000000000002</v>
      </c>
      <c r="G11" s="15">
        <f t="shared" ref="G11:L11" si="4">G7*3.2</f>
        <v>256</v>
      </c>
      <c r="H11" s="15">
        <f t="shared" si="4"/>
        <v>240</v>
      </c>
      <c r="I11" s="15">
        <f t="shared" si="4"/>
        <v>246.4</v>
      </c>
      <c r="J11" s="15">
        <f t="shared" si="4"/>
        <v>249.60000000000002</v>
      </c>
      <c r="K11" s="15">
        <f t="shared" si="4"/>
        <v>294.40000000000003</v>
      </c>
      <c r="L11" s="15">
        <f t="shared" si="4"/>
        <v>294.40000000000003</v>
      </c>
      <c r="M11" s="15">
        <f>M7*3.2</f>
        <v>288</v>
      </c>
      <c r="N11" s="75">
        <f>SUM(B11:M11)</f>
        <v>3136.0000000000005</v>
      </c>
      <c r="O11" s="25">
        <f>N11/12</f>
        <v>261.33333333333337</v>
      </c>
    </row>
    <row r="12" spans="1:17">
      <c r="A12">
        <v>2022</v>
      </c>
    </row>
    <row r="13" spans="1:17">
      <c r="B13" s="21" t="s">
        <v>18</v>
      </c>
      <c r="C13" s="21" t="s">
        <v>19</v>
      </c>
      <c r="D13" s="21" t="s">
        <v>20</v>
      </c>
      <c r="E13" s="21" t="s">
        <v>21</v>
      </c>
      <c r="F13" s="21" t="s">
        <v>22</v>
      </c>
      <c r="G13" s="21" t="s">
        <v>23</v>
      </c>
      <c r="H13" s="21" t="s">
        <v>24</v>
      </c>
      <c r="I13" s="21" t="s">
        <v>25</v>
      </c>
      <c r="J13" s="21" t="s">
        <v>26</v>
      </c>
      <c r="K13" s="21" t="s">
        <v>27</v>
      </c>
      <c r="L13" s="21" t="s">
        <v>28</v>
      </c>
      <c r="M13" s="21" t="s">
        <v>29</v>
      </c>
      <c r="N13" s="22" t="s">
        <v>67</v>
      </c>
      <c r="O13" s="22" t="s">
        <v>135</v>
      </c>
      <c r="Q13" s="15"/>
    </row>
    <row r="14" spans="1:17">
      <c r="A14" s="15" t="s">
        <v>96</v>
      </c>
      <c r="B14" s="15">
        <v>285</v>
      </c>
      <c r="C14" s="15">
        <v>308</v>
      </c>
      <c r="D14" s="15">
        <v>319</v>
      </c>
      <c r="E14" s="15">
        <v>441</v>
      </c>
      <c r="F14" s="15">
        <v>359</v>
      </c>
      <c r="G14" s="15">
        <v>347</v>
      </c>
      <c r="H14" s="15">
        <v>429</v>
      </c>
      <c r="I14" s="15">
        <v>255</v>
      </c>
      <c r="J14" s="15">
        <v>398</v>
      </c>
      <c r="K14" s="15">
        <v>411</v>
      </c>
      <c r="L14" s="15">
        <v>374</v>
      </c>
      <c r="M14" s="15">
        <v>366</v>
      </c>
      <c r="N14" s="23">
        <f t="shared" ref="N14:N15" si="5">SUM(B14:M14)</f>
        <v>4292</v>
      </c>
      <c r="O14" s="23">
        <f>N14</f>
        <v>4292</v>
      </c>
      <c r="Q14" s="15"/>
    </row>
    <row r="15" spans="1:17" ht="28.5" customHeight="1">
      <c r="A15" s="88" t="s">
        <v>133</v>
      </c>
      <c r="B15" s="15">
        <v>0</v>
      </c>
      <c r="C15" s="15">
        <v>0</v>
      </c>
      <c r="D15" s="15">
        <v>0</v>
      </c>
      <c r="E15" s="15">
        <v>0</v>
      </c>
      <c r="F15" s="15">
        <v>2</v>
      </c>
      <c r="G15" s="15">
        <v>0</v>
      </c>
      <c r="H15" s="15">
        <v>0</v>
      </c>
      <c r="I15" s="15">
        <v>0</v>
      </c>
      <c r="J15" s="15">
        <v>0</v>
      </c>
      <c r="K15" s="15">
        <v>3</v>
      </c>
      <c r="L15" s="15">
        <v>0</v>
      </c>
      <c r="M15" s="15">
        <v>0</v>
      </c>
      <c r="N15" s="23">
        <f t="shared" si="5"/>
        <v>5</v>
      </c>
    </row>
    <row r="16" spans="1:17" ht="22.5" customHeight="1">
      <c r="A16" t="s">
        <v>70</v>
      </c>
      <c r="B16" s="24">
        <f>B14+B15</f>
        <v>285</v>
      </c>
      <c r="C16" s="24">
        <f t="shared" ref="C16:M16" si="6">C14+C15</f>
        <v>308</v>
      </c>
      <c r="D16" s="24">
        <f t="shared" si="6"/>
        <v>319</v>
      </c>
      <c r="E16" s="24">
        <f t="shared" si="6"/>
        <v>441</v>
      </c>
      <c r="F16" s="24">
        <f t="shared" si="6"/>
        <v>361</v>
      </c>
      <c r="G16" s="24">
        <f t="shared" si="6"/>
        <v>347</v>
      </c>
      <c r="H16" s="24">
        <f t="shared" si="6"/>
        <v>429</v>
      </c>
      <c r="I16" s="24">
        <f t="shared" si="6"/>
        <v>255</v>
      </c>
      <c r="J16" s="24">
        <f t="shared" si="6"/>
        <v>398</v>
      </c>
      <c r="K16" s="24">
        <f t="shared" si="6"/>
        <v>414</v>
      </c>
      <c r="L16" s="24">
        <v>374</v>
      </c>
      <c r="M16" s="24">
        <f t="shared" si="6"/>
        <v>366</v>
      </c>
      <c r="N16" s="23">
        <f>SUM(B16:M16)</f>
        <v>4297</v>
      </c>
      <c r="O16" s="89" t="s">
        <v>86</v>
      </c>
    </row>
    <row r="17" spans="1:15">
      <c r="A17" t="s">
        <v>78</v>
      </c>
      <c r="B17" s="24">
        <v>90</v>
      </c>
      <c r="C17" s="24">
        <v>92</v>
      </c>
      <c r="D17" s="24">
        <v>93</v>
      </c>
      <c r="E17" s="24">
        <v>97</v>
      </c>
      <c r="F17" s="24">
        <v>99</v>
      </c>
      <c r="G17" s="24">
        <v>104</v>
      </c>
      <c r="H17" s="24">
        <v>107</v>
      </c>
      <c r="I17" s="24">
        <v>107</v>
      </c>
      <c r="J17" s="24">
        <v>106</v>
      </c>
      <c r="K17" s="24">
        <v>105</v>
      </c>
      <c r="L17" s="24">
        <v>106</v>
      </c>
      <c r="M17" s="24">
        <v>103</v>
      </c>
      <c r="N17" s="75">
        <f>SUM(B17:M17)</f>
        <v>1209</v>
      </c>
      <c r="O17" s="25">
        <f>N17/12</f>
        <v>100.75</v>
      </c>
    </row>
    <row r="18" spans="1:15">
      <c r="A18" t="s">
        <v>79</v>
      </c>
      <c r="B18" s="24">
        <v>333</v>
      </c>
      <c r="C18" s="24">
        <v>336</v>
      </c>
      <c r="D18" s="24">
        <v>333</v>
      </c>
      <c r="E18" s="24">
        <v>337</v>
      </c>
      <c r="F18" s="24">
        <v>343</v>
      </c>
      <c r="G18" s="24">
        <v>359</v>
      </c>
      <c r="H18" s="24">
        <v>372</v>
      </c>
      <c r="I18" s="24">
        <v>376</v>
      </c>
      <c r="J18" s="24">
        <v>377</v>
      </c>
      <c r="K18" s="24">
        <v>377</v>
      </c>
      <c r="L18" s="24">
        <v>383</v>
      </c>
      <c r="M18" s="24">
        <v>383</v>
      </c>
      <c r="N18" s="75">
        <f>SUM(B18:M18)</f>
        <v>4309</v>
      </c>
      <c r="O18" s="25">
        <f t="shared" ref="O18:O19" si="7">N18/12</f>
        <v>359.08333333333331</v>
      </c>
    </row>
    <row r="19" spans="1:15">
      <c r="A19" t="s">
        <v>83</v>
      </c>
      <c r="B19" s="24">
        <v>131</v>
      </c>
      <c r="C19" s="24">
        <v>133</v>
      </c>
      <c r="D19" s="24">
        <v>139</v>
      </c>
      <c r="E19" s="24">
        <v>155</v>
      </c>
      <c r="F19" s="24">
        <v>154</v>
      </c>
      <c r="G19" s="24">
        <v>152</v>
      </c>
      <c r="H19" s="24">
        <v>151</v>
      </c>
      <c r="I19" s="24">
        <v>149</v>
      </c>
      <c r="J19" s="24">
        <v>151</v>
      </c>
      <c r="K19" s="24">
        <v>157</v>
      </c>
      <c r="L19" s="24">
        <v>162</v>
      </c>
      <c r="M19" s="24">
        <v>158</v>
      </c>
      <c r="N19" s="75">
        <f>SUM(B19:M19)</f>
        <v>1792</v>
      </c>
      <c r="O19" s="25">
        <f t="shared" si="7"/>
        <v>149.33333333333334</v>
      </c>
    </row>
    <row r="21" spans="1:15">
      <c r="A21" t="s">
        <v>164</v>
      </c>
      <c r="B21">
        <f>B17*3.7</f>
        <v>333</v>
      </c>
      <c r="C21">
        <f>C17*3.7</f>
        <v>340.40000000000003</v>
      </c>
      <c r="D21">
        <f>D17*3.7</f>
        <v>344.1</v>
      </c>
      <c r="E21">
        <f t="shared" ref="E21:M21" si="8">E17*3.7</f>
        <v>358.90000000000003</v>
      </c>
      <c r="F21">
        <f t="shared" si="8"/>
        <v>366.3</v>
      </c>
      <c r="G21">
        <f t="shared" si="8"/>
        <v>384.8</v>
      </c>
      <c r="H21">
        <f t="shared" si="8"/>
        <v>395.90000000000003</v>
      </c>
      <c r="I21">
        <f t="shared" si="8"/>
        <v>395.90000000000003</v>
      </c>
      <c r="J21">
        <f t="shared" si="8"/>
        <v>392.20000000000005</v>
      </c>
      <c r="K21">
        <f t="shared" si="8"/>
        <v>388.5</v>
      </c>
      <c r="L21">
        <f t="shared" si="8"/>
        <v>392.20000000000005</v>
      </c>
      <c r="M21">
        <f t="shared" si="8"/>
        <v>381.1</v>
      </c>
      <c r="N21" s="75">
        <f>SUM(B21:M21)</f>
        <v>4473.3</v>
      </c>
      <c r="O21" s="25">
        <f>N21/12</f>
        <v>372.77500000000003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persone compiti</vt:lpstr>
      <vt:lpstr>borse + attività</vt:lpstr>
      <vt:lpstr>Dettagli borse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2022-01-04T10:11:17Z</cp:lastPrinted>
  <dcterms:created xsi:type="dcterms:W3CDTF">2013-04-11T16:30:45Z</dcterms:created>
  <dcterms:modified xsi:type="dcterms:W3CDTF">2023-01-12T22:33:34Z</dcterms:modified>
</cp:coreProperties>
</file>