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X86"/>
  <c r="X90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<sst xmlns="http://schemas.openxmlformats.org/spreadsheetml/2006/main" count="917" uniqueCount="117">
  <si>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</si>
  <si>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</si>
  <si>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</si>
  <si>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</si>
  <si>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</si>
  <si>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</si>
  <si>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</si>
  <si>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</si>
  <si>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</si>
  <si>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</si>
  <si>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</si>
  <si>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</si>
  <si>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</si>
  <si>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</si>
  <si>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</si>
  <si>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</si>
  <si>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</si>
  <si>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</si>
  <si>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</si>
  <si>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</si>
  <si>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</si>
  <si>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</si>
  <si>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</si>
  <si>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</si>
  <si>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</si>
  <si>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</si>
  <si>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</si>
  <si>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</si>
  <si>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</si>
  <si>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</si>
  <si>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</si>
  <si>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</si>
  <si>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</si>
  <si>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</si>
  <si>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</si>
  <si>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</si>
  <si>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</si>
  <si>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</si>
  <si>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</si>
  <si>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</si>
  <si>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</si>
  <si>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</si>
  <si>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</si>
  <si>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</si>
  <si>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</si>
  <si>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</si>
  <si>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</si>
  <si>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</si>
  <si>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</si>
  <si>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</si>
  <si>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</si>
  <si>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</si>
  <si>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</si>
  <si>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</si>
  <si>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</si>
  <si>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</si>
  <si>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</si>
  <si>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</si>
  <si>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</si>
  <si>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</si>
  <si>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</si>
  <si>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</si>
  <si>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</si>
  <si>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</si>
  <si>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</si>
  <si>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</si>
  <si>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</si>
  <si>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</si>
  <si>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</si>
  <si>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</si>
  <si>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</si>
  <si>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</si>
  <si>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</si>
  <si>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</si>
  <si>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</si>
  <si>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</si>
  <si>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</si>
  <si>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</si>
  <si>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</si>
  <si>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</si>
  <si>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</si>
  <si>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</si>
  <si>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</si>
  <si>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</si>
  <si>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</si>
  <si>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</si>
  <si>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</si>
  <si>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</si>
  <si>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</si>
  <si>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</si>
  <si>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</si>
  <si>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</si>
  <si>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</si>
  <si>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</si>
  <si>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</si>
  <si>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</si>
  <si>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</si>
  <si>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</si>
  <si>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</si>
  <si>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</si>
  <si>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</si>
  <si>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</si>
  <si>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</si>
  <si>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</si>
  <si>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</si>
  <si>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</si>
  <si>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</si>
  <si>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</si>
  <si>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</si>
  <si>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</si>
  <si>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</si>
  <si>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</si>
  <si>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</si>
  <si>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</si>
  <si>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38 feb 2023</t>
  </si>
  <si>
    <t>diff.  Giacenza FEB. 2023 -2022</t>
  </si>
  <si>
    <t>Giac. Media FEB.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</si>
</sst>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0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1977984"/>
        <c:axId val="71983872"/>
      </c:lineChart>
      <c:catAx>
        <c:axId val="719779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1983872"/>
        <c:crosses val="autoZero"/>
        <c:auto val="1"/>
        <c:lblAlgn val="ctr"/>
        <c:lblOffset val="100"/>
      </c:catAx>
      <c:valAx>
        <c:axId val="71983872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197798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97"/>
          <c:y val="2.4242424242424229E-2"/>
          <c:w val="0.33007530600731244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937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1996544"/>
        <c:axId val="71998080"/>
      </c:lineChart>
      <c:catAx>
        <c:axId val="719965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1998080"/>
        <c:crosses val="autoZero"/>
        <c:auto val="1"/>
        <c:lblAlgn val="ctr"/>
        <c:lblOffset val="100"/>
      </c:catAx>
      <c:valAx>
        <c:axId val="7199808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199654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75"/>
          <c:y val="8.771929824561403E-3"/>
          <c:w val="0.33084831609163901"/>
          <c:h val="7.9311023622048185E-2"/>
        </c:manualLayout>
      </c:layout>
    </c:legend>
    <c:plotVisOnly val="1"/>
    <c:dispBlanksAs val="gap"/>
  </c:chart>
  <c:printSettings>
    <c:headerFooter/>
    <c:pageMargins b="0.74803149606302122" l="0.70866141732285615" r="0.70866141732285615" t="0.74803149606302122" header="0.31496062992127627" footer="0.314960629921276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topLeftCell="A19" zoomScale="75" zoomScaleNormal="75" workbookViewId="0">
      <pane xSplit="1" topLeftCell="D1" activePane="topRight" state="frozenSplit"/>
      <selection activeCell="A40" sqref="A40"/>
      <selection pane="topRight" activeCell="E36" sqref="E36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44985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111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85</v>
      </c>
      <c r="R3" s="85">
        <v>4067.2999999999997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0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86</v>
      </c>
      <c r="R4" s="85">
        <v>3288.2040000000002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0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87</v>
      </c>
      <c r="R5" s="85">
        <v>1134.2049999999999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0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88</v>
      </c>
      <c r="R6" s="85">
        <f>SUM(R2:R5)</f>
        <v>10672.419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109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89</v>
      </c>
      <c r="R8" s="85">
        <f>P34</f>
        <v>8224.8549999999996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0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114</v>
      </c>
      <c r="T9" s="86" t="s">
        <v>90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0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110</v>
      </c>
      <c r="R10" s="87">
        <f>R6-R8</f>
        <v>2447.5640000000003</v>
      </c>
      <c r="S10" s="128">
        <f>O107</f>
        <v>2455.5499999999997</v>
      </c>
      <c r="T10" s="88">
        <f>S10-R10</f>
        <v>7.9859999999994216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0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0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0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0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0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0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0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0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0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0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0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0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0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0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0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0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0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0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0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98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0</v>
      </c>
      <c r="G34" s="118">
        <f t="shared" si="16"/>
        <v>0</v>
      </c>
      <c r="H34" s="118">
        <f t="shared" si="16"/>
        <v>0</v>
      </c>
      <c r="I34" s="118">
        <f t="shared" si="16"/>
        <v>0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8224.8549999999996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O35" s="92"/>
      <c r="P35">
        <f>SUM(D35:O35)</f>
        <v>735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 t="e">
        <f t="shared" si="17"/>
        <v>#DIV/0!</v>
      </c>
      <c r="G36" s="64" t="e">
        <f t="shared" si="17"/>
        <v>#DIV/0!</v>
      </c>
      <c r="H36" s="64" t="e">
        <f t="shared" si="17"/>
        <v>#DIV/0!</v>
      </c>
      <c r="I36" s="64" t="e">
        <f t="shared" si="17"/>
        <v>#DIV/0!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11.190278911564626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2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3"/>
      <c r="B41" s="131" t="s">
        <v>97</v>
      </c>
      <c r="C41" s="1" t="s">
        <v>5</v>
      </c>
      <c r="D41" s="1" t="s">
        <v>3</v>
      </c>
      <c r="E41" s="131" t="s">
        <v>97</v>
      </c>
      <c r="F41" s="61" t="s">
        <v>30</v>
      </c>
      <c r="G41" s="131" t="s">
        <v>97</v>
      </c>
      <c r="H41" s="1" t="s">
        <v>5</v>
      </c>
      <c r="I41" s="1" t="s">
        <v>3</v>
      </c>
      <c r="J41" s="131" t="s">
        <v>97</v>
      </c>
      <c r="K41" s="61" t="s">
        <v>31</v>
      </c>
      <c r="L41" s="131" t="s">
        <v>97</v>
      </c>
      <c r="M41" s="1" t="s">
        <v>5</v>
      </c>
      <c r="N41" s="1" t="s">
        <v>3</v>
      </c>
      <c r="O41" s="131" t="s">
        <v>97</v>
      </c>
      <c r="P41" s="61" t="s">
        <v>32</v>
      </c>
      <c r="Q41" s="131" t="s">
        <v>97</v>
      </c>
      <c r="R41" s="1" t="s">
        <v>5</v>
      </c>
      <c r="S41" s="1" t="s">
        <v>3</v>
      </c>
      <c r="T41" s="131" t="s">
        <v>97</v>
      </c>
      <c r="U41" s="61" t="s">
        <v>33</v>
      </c>
      <c r="V41" s="131" t="s">
        <v>97</v>
      </c>
      <c r="W41" s="1" t="s">
        <v>5</v>
      </c>
      <c r="X41" s="1" t="s">
        <v>3</v>
      </c>
      <c r="Y41" s="131" t="s">
        <v>97</v>
      </c>
      <c r="Z41" s="61" t="s">
        <v>38</v>
      </c>
      <c r="AA41" s="131" t="s">
        <v>97</v>
      </c>
      <c r="AB41" s="1" t="s">
        <v>5</v>
      </c>
      <c r="AC41" s="1" t="s">
        <v>3</v>
      </c>
      <c r="AD41" s="131" t="s">
        <v>97</v>
      </c>
      <c r="AE41" s="61" t="s">
        <v>52</v>
      </c>
      <c r="AF41" s="131" t="s">
        <v>97</v>
      </c>
      <c r="AG41" s="1" t="s">
        <v>5</v>
      </c>
      <c r="AH41" s="1" t="s">
        <v>3</v>
      </c>
      <c r="AI41" s="131" t="s">
        <v>97</v>
      </c>
      <c r="AJ41" s="61" t="s">
        <v>54</v>
      </c>
      <c r="AK41" s="131" t="s">
        <v>97</v>
      </c>
      <c r="AL41" s="1" t="s">
        <v>5</v>
      </c>
      <c r="AM41" s="1" t="s">
        <v>3</v>
      </c>
      <c r="AN41" s="131" t="s">
        <v>97</v>
      </c>
      <c r="AO41" s="61" t="s">
        <v>55</v>
      </c>
      <c r="AP41" s="131" t="s">
        <v>97</v>
      </c>
      <c r="AQ41" s="1" t="s">
        <v>5</v>
      </c>
      <c r="AR41" s="1" t="s">
        <v>3</v>
      </c>
      <c r="AS41" s="131" t="s">
        <v>97</v>
      </c>
      <c r="AT41" s="61" t="s">
        <v>56</v>
      </c>
      <c r="AU41" s="131" t="s">
        <v>97</v>
      </c>
      <c r="AV41" s="1" t="s">
        <v>5</v>
      </c>
      <c r="AW41" s="1" t="s">
        <v>3</v>
      </c>
      <c r="AX41" s="131" t="s">
        <v>97</v>
      </c>
      <c r="AY41" s="61" t="s">
        <v>57</v>
      </c>
      <c r="AZ41" s="131" t="s">
        <v>97</v>
      </c>
      <c r="BA41" s="1" t="s">
        <v>5</v>
      </c>
      <c r="BB41" s="1" t="s">
        <v>3</v>
      </c>
      <c r="BC41" s="131" t="s">
        <v>97</v>
      </c>
      <c r="BD41" s="61" t="s">
        <v>58</v>
      </c>
      <c r="BE41" s="131" t="s">
        <v>97</v>
      </c>
      <c r="BF41" s="1" t="s">
        <v>95</v>
      </c>
      <c r="BG41" s="1" t="s">
        <v>94</v>
      </c>
      <c r="BH41" s="131" t="s">
        <v>97</v>
      </c>
      <c r="BI41" s="61" t="s">
        <v>59</v>
      </c>
    </row>
    <row r="42" spans="1:62" ht="15" customHeight="1">
      <c r="A42" s="133"/>
      <c r="B42" s="131"/>
      <c r="C42" s="8" t="s">
        <v>69</v>
      </c>
      <c r="D42" s="1" t="s">
        <v>96</v>
      </c>
      <c r="E42" s="131"/>
      <c r="F42" s="61"/>
      <c r="G42" s="131"/>
      <c r="H42" s="8" t="s">
        <v>69</v>
      </c>
      <c r="I42" s="1"/>
      <c r="J42" s="131"/>
      <c r="K42" s="61"/>
      <c r="L42" s="131"/>
      <c r="M42" s="8" t="s">
        <v>69</v>
      </c>
      <c r="N42" s="1"/>
      <c r="O42" s="131"/>
      <c r="P42" s="61"/>
      <c r="Q42" s="131"/>
      <c r="R42" s="8" t="s">
        <v>69</v>
      </c>
      <c r="S42" s="1"/>
      <c r="T42" s="131"/>
      <c r="U42" s="61"/>
      <c r="V42" s="131"/>
      <c r="W42" s="8" t="s">
        <v>69</v>
      </c>
      <c r="X42" s="1"/>
      <c r="Y42" s="131"/>
      <c r="Z42" s="61"/>
      <c r="AA42" s="131"/>
      <c r="AB42" s="8" t="s">
        <v>69</v>
      </c>
      <c r="AC42" s="1"/>
      <c r="AD42" s="131"/>
      <c r="AE42" s="61"/>
      <c r="AF42" s="131"/>
      <c r="AG42" s="8" t="s">
        <v>69</v>
      </c>
      <c r="AH42" s="1"/>
      <c r="AI42" s="131"/>
      <c r="AJ42" s="61"/>
      <c r="AK42" s="131"/>
      <c r="AL42" s="8" t="s">
        <v>69</v>
      </c>
      <c r="AM42" s="1"/>
      <c r="AN42" s="131"/>
      <c r="AO42" s="61"/>
      <c r="AP42" s="131"/>
      <c r="AQ42" s="8" t="s">
        <v>69</v>
      </c>
      <c r="AR42" s="1"/>
      <c r="AS42" s="131"/>
      <c r="AT42" s="61"/>
      <c r="AU42" s="131"/>
      <c r="AV42" s="8" t="s">
        <v>69</v>
      </c>
      <c r="AW42" s="1"/>
      <c r="AX42" s="131"/>
      <c r="AY42" s="61"/>
      <c r="AZ42" s="131"/>
      <c r="BA42" s="8" t="s">
        <v>69</v>
      </c>
      <c r="BB42" s="1"/>
      <c r="BC42" s="131"/>
      <c r="BD42" s="61"/>
      <c r="BE42" s="131"/>
      <c r="BF42" s="8" t="s">
        <v>69</v>
      </c>
      <c r="BG42" s="1"/>
      <c r="BH42" s="131"/>
      <c r="BI42" s="61"/>
    </row>
    <row r="43" spans="1:62">
      <c r="A43" s="134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/>
      <c r="M44" s="16"/>
      <c r="N44" s="19"/>
      <c r="O44" s="20">
        <f>W80</f>
        <v>0</v>
      </c>
      <c r="P44" s="56">
        <f>(L44+M44+N44)-O44</f>
        <v>0</v>
      </c>
      <c r="Q44" s="16"/>
      <c r="R44" s="16"/>
      <c r="S44" s="19"/>
      <c r="T44" s="20">
        <f>AE80</f>
        <v>0</v>
      </c>
      <c r="U44" s="56">
        <f>(Q44+R44+S44)-T44</f>
        <v>0</v>
      </c>
      <c r="V44" s="20"/>
      <c r="W44" s="16"/>
      <c r="X44" s="19"/>
      <c r="Y44" s="20">
        <f>AM80</f>
        <v>0</v>
      </c>
      <c r="Z44" s="56">
        <f>(V44+W44+X44)-Y44</f>
        <v>0</v>
      </c>
      <c r="AA44" s="16"/>
      <c r="AB44" s="16"/>
      <c r="AC44" s="19"/>
      <c r="AD44" s="20">
        <f>AU80</f>
        <v>0</v>
      </c>
      <c r="AE44" s="56">
        <f>(AA44+AB44+AC44)-AD44</f>
        <v>0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/>
      <c r="M45" s="16"/>
      <c r="N45" s="19"/>
      <c r="O45" s="20">
        <f t="shared" ref="O45" si="21">W81</f>
        <v>0</v>
      </c>
      <c r="P45" s="56">
        <f>(L45+M45+N45)-O45</f>
        <v>0</v>
      </c>
      <c r="Q45" s="16"/>
      <c r="R45" s="16"/>
      <c r="S45" s="19"/>
      <c r="T45" s="20">
        <f t="shared" ref="T45" si="22">AE81</f>
        <v>0</v>
      </c>
      <c r="U45" s="57">
        <f>(Q45+R45+S45)-T45</f>
        <v>0</v>
      </c>
      <c r="V45" s="20"/>
      <c r="W45" s="16"/>
      <c r="X45" s="19"/>
      <c r="Y45" s="20">
        <f t="shared" ref="Y45" si="23">AM81</f>
        <v>0</v>
      </c>
      <c r="Z45" s="57">
        <f>(V45+W45+X45)-Y45</f>
        <v>0</v>
      </c>
      <c r="AA45" s="16"/>
      <c r="AB45" s="16"/>
      <c r="AC45" s="19"/>
      <c r="AD45" s="20">
        <f t="shared" ref="AD45" si="24">AU81</f>
        <v>0</v>
      </c>
      <c r="AE45" s="57">
        <f t="shared" ref="AE45:AE71" si="25">AA45+AB45+AC45-AD45</f>
        <v>0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/>
      <c r="M46" s="16"/>
      <c r="N46" s="19"/>
      <c r="O46" s="20">
        <f t="shared" ref="O46:O65" si="41">W82</f>
        <v>0</v>
      </c>
      <c r="P46" s="56">
        <f t="shared" ref="P46:P71" si="42">(L46+M46+N46)-O46</f>
        <v>0</v>
      </c>
      <c r="Q46" s="16"/>
      <c r="R46" s="16"/>
      <c r="S46" s="19"/>
      <c r="T46" s="20">
        <f t="shared" ref="T46:T65" si="43">AE82</f>
        <v>0</v>
      </c>
      <c r="U46" s="57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7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6">
        <f t="shared" si="25"/>
        <v>0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/>
      <c r="M47" s="16"/>
      <c r="N47" s="19"/>
      <c r="O47" s="20">
        <f t="shared" si="41"/>
        <v>0</v>
      </c>
      <c r="P47" s="56">
        <f t="shared" si="42"/>
        <v>0</v>
      </c>
      <c r="Q47" s="16"/>
      <c r="R47" s="16"/>
      <c r="S47" s="19"/>
      <c r="T47" s="20">
        <f t="shared" si="43"/>
        <v>0</v>
      </c>
      <c r="U47" s="57">
        <f t="shared" si="44"/>
        <v>0</v>
      </c>
      <c r="V47" s="20"/>
      <c r="W47" s="16"/>
      <c r="X47" s="19"/>
      <c r="Y47" s="20">
        <f t="shared" si="45"/>
        <v>0</v>
      </c>
      <c r="Z47" s="57">
        <f t="shared" si="46"/>
        <v>0</v>
      </c>
      <c r="AA47" s="16"/>
      <c r="AB47" s="16"/>
      <c r="AC47" s="19"/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108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/>
      <c r="M48" s="16"/>
      <c r="N48" s="19"/>
      <c r="O48" s="20">
        <f t="shared" si="41"/>
        <v>0</v>
      </c>
      <c r="P48" s="56">
        <f t="shared" si="42"/>
        <v>0</v>
      </c>
      <c r="Q48" s="16"/>
      <c r="R48" s="16"/>
      <c r="S48" s="19"/>
      <c r="T48" s="20">
        <f t="shared" si="43"/>
        <v>0</v>
      </c>
      <c r="U48" s="57">
        <f t="shared" si="44"/>
        <v>0</v>
      </c>
      <c r="V48" s="20"/>
      <c r="W48" s="16"/>
      <c r="X48" s="19"/>
      <c r="Y48" s="20">
        <f t="shared" si="45"/>
        <v>0</v>
      </c>
      <c r="Z48" s="57">
        <f t="shared" si="46"/>
        <v>0</v>
      </c>
      <c r="AA48" s="16"/>
      <c r="AB48" s="16"/>
      <c r="AC48" s="19"/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/>
      <c r="M49" s="16"/>
      <c r="N49" s="19"/>
      <c r="O49" s="20">
        <f t="shared" si="41"/>
        <v>0</v>
      </c>
      <c r="P49" s="56">
        <f t="shared" si="42"/>
        <v>0</v>
      </c>
      <c r="Q49" s="16"/>
      <c r="R49" s="16"/>
      <c r="S49" s="19"/>
      <c r="T49" s="20">
        <f t="shared" si="43"/>
        <v>0</v>
      </c>
      <c r="U49" s="57">
        <f t="shared" si="44"/>
        <v>0</v>
      </c>
      <c r="V49" s="20"/>
      <c r="W49" s="16"/>
      <c r="X49" s="19"/>
      <c r="Y49" s="20">
        <f t="shared" si="45"/>
        <v>0</v>
      </c>
      <c r="Z49" s="57">
        <f t="shared" si="46"/>
        <v>0</v>
      </c>
      <c r="AA49" s="16"/>
      <c r="AB49" s="16"/>
      <c r="AC49" s="19"/>
      <c r="AD49" s="20">
        <f t="shared" si="47"/>
        <v>0</v>
      </c>
      <c r="AE49" s="56">
        <f t="shared" si="25"/>
        <v>0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/>
      <c r="M50" s="16"/>
      <c r="N50" s="19"/>
      <c r="O50" s="20">
        <f t="shared" si="41"/>
        <v>0</v>
      </c>
      <c r="P50" s="56">
        <f t="shared" si="42"/>
        <v>0</v>
      </c>
      <c r="Q50" s="16"/>
      <c r="R50" s="16"/>
      <c r="S50" s="19"/>
      <c r="T50" s="20">
        <f t="shared" si="43"/>
        <v>0</v>
      </c>
      <c r="U50" s="57">
        <f t="shared" si="44"/>
        <v>0</v>
      </c>
      <c r="V50" s="20"/>
      <c r="W50" s="16"/>
      <c r="X50" s="19"/>
      <c r="Y50" s="20">
        <f t="shared" si="45"/>
        <v>0</v>
      </c>
      <c r="Z50" s="57">
        <f t="shared" si="46"/>
        <v>0</v>
      </c>
      <c r="AA50" s="16"/>
      <c r="AB50" s="16"/>
      <c r="AC50" s="19"/>
      <c r="AD50" s="20">
        <f t="shared" si="47"/>
        <v>0</v>
      </c>
      <c r="AE50" s="56">
        <f t="shared" si="25"/>
        <v>0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/>
      <c r="M51" s="16"/>
      <c r="N51" s="19"/>
      <c r="O51" s="20">
        <f t="shared" si="41"/>
        <v>0</v>
      </c>
      <c r="P51" s="56">
        <f t="shared" si="42"/>
        <v>0</v>
      </c>
      <c r="Q51" s="16"/>
      <c r="R51" s="16"/>
      <c r="S51" s="19"/>
      <c r="T51" s="20">
        <f t="shared" si="43"/>
        <v>0</v>
      </c>
      <c r="U51" s="57">
        <f t="shared" si="44"/>
        <v>0</v>
      </c>
      <c r="V51" s="20"/>
      <c r="W51" s="16"/>
      <c r="X51" s="19"/>
      <c r="Y51" s="20">
        <f t="shared" si="45"/>
        <v>0</v>
      </c>
      <c r="Z51" s="57">
        <f t="shared" si="46"/>
        <v>0</v>
      </c>
      <c r="AA51" s="16"/>
      <c r="AB51" s="16"/>
      <c r="AC51" s="19"/>
      <c r="AD51" s="20">
        <f t="shared" si="47"/>
        <v>0</v>
      </c>
      <c r="AE51" s="56">
        <f t="shared" si="25"/>
        <v>0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/>
      <c r="M52" s="16"/>
      <c r="N52" s="19"/>
      <c r="O52" s="20">
        <f t="shared" si="41"/>
        <v>0</v>
      </c>
      <c r="P52" s="56">
        <f t="shared" si="42"/>
        <v>0</v>
      </c>
      <c r="Q52" s="16"/>
      <c r="R52" s="16"/>
      <c r="S52" s="19"/>
      <c r="T52" s="20">
        <f t="shared" si="43"/>
        <v>0</v>
      </c>
      <c r="U52" s="57">
        <f t="shared" si="44"/>
        <v>0</v>
      </c>
      <c r="V52" s="20"/>
      <c r="W52" s="16"/>
      <c r="X52" s="19"/>
      <c r="Y52" s="20">
        <f t="shared" si="45"/>
        <v>0</v>
      </c>
      <c r="Z52" s="57">
        <f t="shared" si="46"/>
        <v>0</v>
      </c>
      <c r="AA52" s="16"/>
      <c r="AB52" s="16"/>
      <c r="AC52" s="19"/>
      <c r="AD52" s="20">
        <f t="shared" si="47"/>
        <v>0</v>
      </c>
      <c r="AE52" s="56">
        <f t="shared" si="25"/>
        <v>0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/>
      <c r="M53" s="16"/>
      <c r="N53" s="19"/>
      <c r="O53" s="20">
        <f t="shared" si="41"/>
        <v>0</v>
      </c>
      <c r="P53" s="56">
        <f t="shared" si="42"/>
        <v>0</v>
      </c>
      <c r="Q53" s="16"/>
      <c r="R53" s="16"/>
      <c r="S53" s="19"/>
      <c r="T53" s="20">
        <f t="shared" si="43"/>
        <v>0</v>
      </c>
      <c r="U53" s="57">
        <f t="shared" si="44"/>
        <v>0</v>
      </c>
      <c r="V53" s="20"/>
      <c r="W53" s="16"/>
      <c r="X53" s="19"/>
      <c r="Y53" s="20">
        <f t="shared" si="45"/>
        <v>0</v>
      </c>
      <c r="Z53" s="57">
        <f t="shared" si="46"/>
        <v>0</v>
      </c>
      <c r="AA53" s="16"/>
      <c r="AB53" s="16"/>
      <c r="AC53" s="19"/>
      <c r="AD53" s="20">
        <f t="shared" si="47"/>
        <v>0</v>
      </c>
      <c r="AE53" s="56">
        <f t="shared" si="25"/>
        <v>0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91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/>
      <c r="M54" s="16"/>
      <c r="N54" s="19"/>
      <c r="O54" s="20">
        <f t="shared" si="41"/>
        <v>0</v>
      </c>
      <c r="P54" s="56">
        <f t="shared" si="42"/>
        <v>0</v>
      </c>
      <c r="Q54" s="16"/>
      <c r="R54" s="16"/>
      <c r="S54" s="19"/>
      <c r="T54" s="20">
        <f t="shared" si="43"/>
        <v>0</v>
      </c>
      <c r="U54" s="57">
        <f t="shared" si="44"/>
        <v>0</v>
      </c>
      <c r="V54" s="20"/>
      <c r="W54" s="16"/>
      <c r="X54" s="19"/>
      <c r="Y54" s="20">
        <f t="shared" si="45"/>
        <v>0</v>
      </c>
      <c r="Z54" s="57">
        <f t="shared" si="46"/>
        <v>0</v>
      </c>
      <c r="AA54" s="16"/>
      <c r="AB54" s="16"/>
      <c r="AC54" s="19"/>
      <c r="AD54" s="20">
        <f t="shared" si="47"/>
        <v>0</v>
      </c>
      <c r="AE54" s="56">
        <f t="shared" si="25"/>
        <v>0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91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/>
      <c r="M55" s="16"/>
      <c r="N55" s="19"/>
      <c r="O55" s="20">
        <f t="shared" si="41"/>
        <v>0</v>
      </c>
      <c r="P55" s="56">
        <f t="shared" si="42"/>
        <v>0</v>
      </c>
      <c r="Q55" s="16"/>
      <c r="R55" s="16"/>
      <c r="S55" s="19"/>
      <c r="T55" s="20">
        <f t="shared" si="43"/>
        <v>0</v>
      </c>
      <c r="U55" s="57">
        <f t="shared" si="44"/>
        <v>0</v>
      </c>
      <c r="V55" s="20"/>
      <c r="W55" s="16"/>
      <c r="X55" s="19"/>
      <c r="Y55" s="20">
        <f t="shared" si="45"/>
        <v>0</v>
      </c>
      <c r="Z55" s="57">
        <f t="shared" si="46"/>
        <v>0</v>
      </c>
      <c r="AA55" s="16"/>
      <c r="AB55" s="16"/>
      <c r="AC55" s="19"/>
      <c r="AD55" s="20">
        <f>AU91</f>
        <v>0</v>
      </c>
      <c r="AE55" s="56">
        <f t="shared" si="25"/>
        <v>0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/>
      <c r="M56" s="16"/>
      <c r="N56" s="19"/>
      <c r="O56" s="20">
        <f t="shared" si="41"/>
        <v>0</v>
      </c>
      <c r="P56" s="56">
        <f t="shared" si="42"/>
        <v>0</v>
      </c>
      <c r="Q56" s="16"/>
      <c r="R56" s="16"/>
      <c r="S56" s="19"/>
      <c r="T56" s="20">
        <f>AE92</f>
        <v>0</v>
      </c>
      <c r="U56" s="57">
        <f t="shared" si="44"/>
        <v>0</v>
      </c>
      <c r="V56" s="20"/>
      <c r="W56" s="16"/>
      <c r="X56" s="19"/>
      <c r="Y56" s="20">
        <f t="shared" si="45"/>
        <v>0</v>
      </c>
      <c r="Z56" s="57">
        <f t="shared" si="46"/>
        <v>0</v>
      </c>
      <c r="AA56" s="16"/>
      <c r="AB56" s="16"/>
      <c r="AC56" s="19"/>
      <c r="AD56" s="20">
        <f t="shared" si="47"/>
        <v>0</v>
      </c>
      <c r="AE56" s="56">
        <f t="shared" si="25"/>
        <v>0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/>
      <c r="M57" s="16"/>
      <c r="N57" s="19"/>
      <c r="O57" s="20">
        <f t="shared" si="41"/>
        <v>0</v>
      </c>
      <c r="P57" s="56">
        <f t="shared" si="42"/>
        <v>0</v>
      </c>
      <c r="Q57" s="16"/>
      <c r="R57" s="16"/>
      <c r="S57" s="19"/>
      <c r="T57" s="20">
        <f t="shared" si="43"/>
        <v>0</v>
      </c>
      <c r="U57" s="57">
        <f t="shared" si="44"/>
        <v>0</v>
      </c>
      <c r="V57" s="20"/>
      <c r="W57" s="16"/>
      <c r="X57" s="19"/>
      <c r="Y57" s="20">
        <f t="shared" si="45"/>
        <v>0</v>
      </c>
      <c r="Z57" s="57">
        <f t="shared" si="46"/>
        <v>0</v>
      </c>
      <c r="AA57" s="16"/>
      <c r="AB57" s="16"/>
      <c r="AC57" s="19"/>
      <c r="AD57" s="20">
        <f t="shared" si="47"/>
        <v>0</v>
      </c>
      <c r="AE57" s="56">
        <f t="shared" si="25"/>
        <v>0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/>
      <c r="M58" s="16"/>
      <c r="N58" s="19"/>
      <c r="O58" s="20">
        <f t="shared" si="41"/>
        <v>0</v>
      </c>
      <c r="P58" s="56">
        <f t="shared" si="42"/>
        <v>0</v>
      </c>
      <c r="Q58" s="16"/>
      <c r="R58" s="16"/>
      <c r="S58" s="19"/>
      <c r="T58" s="20">
        <f t="shared" si="43"/>
        <v>0</v>
      </c>
      <c r="U58" s="57">
        <f t="shared" si="44"/>
        <v>0</v>
      </c>
      <c r="V58" s="20"/>
      <c r="W58" s="16"/>
      <c r="X58" s="19"/>
      <c r="Y58" s="20">
        <f t="shared" si="45"/>
        <v>0</v>
      </c>
      <c r="Z58" s="57">
        <f t="shared" si="46"/>
        <v>0</v>
      </c>
      <c r="AA58" s="16"/>
      <c r="AB58" s="16"/>
      <c r="AC58" s="19"/>
      <c r="AD58" s="20">
        <f t="shared" si="47"/>
        <v>0</v>
      </c>
      <c r="AE58" s="56">
        <f t="shared" si="25"/>
        <v>0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/>
      <c r="M59" s="16"/>
      <c r="N59" s="19"/>
      <c r="O59" s="20">
        <f t="shared" si="41"/>
        <v>0</v>
      </c>
      <c r="P59" s="56">
        <f t="shared" si="42"/>
        <v>0</v>
      </c>
      <c r="Q59" s="16"/>
      <c r="R59" s="16"/>
      <c r="S59" s="19"/>
      <c r="T59" s="20">
        <f t="shared" si="43"/>
        <v>0</v>
      </c>
      <c r="U59" s="57">
        <f t="shared" si="44"/>
        <v>0</v>
      </c>
      <c r="V59" s="20"/>
      <c r="W59" s="16"/>
      <c r="X59" s="19"/>
      <c r="Y59" s="20">
        <f t="shared" si="45"/>
        <v>0</v>
      </c>
      <c r="Z59" s="57">
        <f t="shared" si="46"/>
        <v>0</v>
      </c>
      <c r="AA59" s="16"/>
      <c r="AB59" s="16"/>
      <c r="AC59" s="19"/>
      <c r="AD59" s="20">
        <f t="shared" si="47"/>
        <v>0</v>
      </c>
      <c r="AE59" s="56">
        <f t="shared" si="25"/>
        <v>0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/>
      <c r="M60" s="16"/>
      <c r="N60" s="19"/>
      <c r="O60" s="20">
        <f t="shared" si="41"/>
        <v>0</v>
      </c>
      <c r="P60" s="56">
        <f t="shared" si="42"/>
        <v>0</v>
      </c>
      <c r="Q60" s="16"/>
      <c r="R60" s="16"/>
      <c r="S60" s="19"/>
      <c r="T60" s="20">
        <f t="shared" si="43"/>
        <v>0</v>
      </c>
      <c r="U60" s="57">
        <f t="shared" si="44"/>
        <v>0</v>
      </c>
      <c r="V60" s="20"/>
      <c r="W60" s="16"/>
      <c r="X60" s="19"/>
      <c r="Y60" s="20">
        <f t="shared" si="45"/>
        <v>0</v>
      </c>
      <c r="Z60" s="57">
        <f t="shared" si="46"/>
        <v>0</v>
      </c>
      <c r="AA60" s="16"/>
      <c r="AB60" s="16"/>
      <c r="AC60" s="19"/>
      <c r="AD60" s="20">
        <f t="shared" si="47"/>
        <v>0</v>
      </c>
      <c r="AE60" s="56">
        <f t="shared" si="25"/>
        <v>0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/>
      <c r="M61" s="16"/>
      <c r="N61" s="19"/>
      <c r="O61" s="20">
        <f t="shared" si="41"/>
        <v>0</v>
      </c>
      <c r="P61" s="56">
        <f t="shared" si="42"/>
        <v>0</v>
      </c>
      <c r="Q61" s="16"/>
      <c r="R61" s="16"/>
      <c r="S61" s="19"/>
      <c r="T61" s="20">
        <f t="shared" si="43"/>
        <v>0</v>
      </c>
      <c r="U61" s="57">
        <f t="shared" si="44"/>
        <v>0</v>
      </c>
      <c r="V61" s="20"/>
      <c r="W61" s="16"/>
      <c r="X61" s="19"/>
      <c r="Y61" s="20">
        <f t="shared" si="45"/>
        <v>0</v>
      </c>
      <c r="Z61" s="57">
        <f t="shared" si="46"/>
        <v>0</v>
      </c>
      <c r="AA61" s="16"/>
      <c r="AB61" s="16"/>
      <c r="AC61" s="19"/>
      <c r="AD61" s="20">
        <f t="shared" si="47"/>
        <v>0</v>
      </c>
      <c r="AE61" s="56">
        <f t="shared" si="25"/>
        <v>0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/>
      <c r="M62" s="16"/>
      <c r="N62" s="19"/>
      <c r="O62" s="20">
        <f t="shared" si="41"/>
        <v>0</v>
      </c>
      <c r="P62" s="56">
        <f t="shared" si="42"/>
        <v>0</v>
      </c>
      <c r="Q62" s="16"/>
      <c r="R62" s="16"/>
      <c r="S62" s="19"/>
      <c r="T62" s="20">
        <f t="shared" si="43"/>
        <v>0</v>
      </c>
      <c r="U62" s="57">
        <f t="shared" si="44"/>
        <v>0</v>
      </c>
      <c r="V62" s="20"/>
      <c r="W62" s="16"/>
      <c r="X62" s="19"/>
      <c r="Y62" s="20">
        <f t="shared" si="45"/>
        <v>0</v>
      </c>
      <c r="Z62" s="57">
        <f t="shared" si="46"/>
        <v>0</v>
      </c>
      <c r="AA62" s="16"/>
      <c r="AB62" s="16"/>
      <c r="AC62" s="19"/>
      <c r="AD62" s="20">
        <f t="shared" si="47"/>
        <v>0</v>
      </c>
      <c r="AE62" s="56">
        <f t="shared" si="25"/>
        <v>0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/>
      <c r="M63" s="16"/>
      <c r="N63" s="19"/>
      <c r="O63" s="20">
        <f t="shared" si="41"/>
        <v>0</v>
      </c>
      <c r="P63" s="56">
        <f t="shared" si="42"/>
        <v>0</v>
      </c>
      <c r="Q63" s="16"/>
      <c r="R63" s="16"/>
      <c r="S63" s="19"/>
      <c r="T63" s="20">
        <f t="shared" si="43"/>
        <v>0</v>
      </c>
      <c r="U63" s="57">
        <f t="shared" si="44"/>
        <v>0</v>
      </c>
      <c r="V63" s="20"/>
      <c r="W63" s="16"/>
      <c r="X63" s="19"/>
      <c r="Y63" s="20">
        <f t="shared" si="45"/>
        <v>0</v>
      </c>
      <c r="Z63" s="57">
        <f t="shared" si="46"/>
        <v>0</v>
      </c>
      <c r="AA63" s="16"/>
      <c r="AB63" s="16"/>
      <c r="AC63" s="19"/>
      <c r="AD63" s="20">
        <f t="shared" si="47"/>
        <v>0</v>
      </c>
      <c r="AE63" s="56">
        <f t="shared" si="25"/>
        <v>0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9">
        <v>59</v>
      </c>
      <c r="J64" s="18">
        <f t="shared" si="40"/>
        <v>0</v>
      </c>
      <c r="K64" s="56">
        <f t="shared" si="20"/>
        <v>568.71</v>
      </c>
      <c r="L64" s="16"/>
      <c r="M64" s="16"/>
      <c r="N64" s="19"/>
      <c r="O64" s="20">
        <f t="shared" si="41"/>
        <v>0</v>
      </c>
      <c r="P64" s="56">
        <f t="shared" si="42"/>
        <v>0</v>
      </c>
      <c r="Q64" s="16"/>
      <c r="R64" s="16"/>
      <c r="S64" s="19"/>
      <c r="T64" s="20">
        <f t="shared" si="43"/>
        <v>0</v>
      </c>
      <c r="U64" s="57">
        <f t="shared" si="44"/>
        <v>0</v>
      </c>
      <c r="V64" s="20"/>
      <c r="W64" s="16"/>
      <c r="X64" s="19"/>
      <c r="Y64" s="20">
        <f t="shared" si="45"/>
        <v>0</v>
      </c>
      <c r="Z64" s="57">
        <f t="shared" si="46"/>
        <v>0</v>
      </c>
      <c r="AA64" s="16"/>
      <c r="AB64" s="16"/>
      <c r="AC64" s="19"/>
      <c r="AD64" s="20">
        <f t="shared" si="47"/>
        <v>0</v>
      </c>
      <c r="AE64" s="56">
        <f t="shared" si="25"/>
        <v>0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/>
      <c r="M65" s="16"/>
      <c r="N65" s="19"/>
      <c r="O65" s="20">
        <f t="shared" si="41"/>
        <v>0</v>
      </c>
      <c r="P65" s="56">
        <f t="shared" si="42"/>
        <v>0</v>
      </c>
      <c r="Q65" s="16"/>
      <c r="R65" s="16"/>
      <c r="S65" s="19"/>
      <c r="T65" s="20">
        <f t="shared" si="43"/>
        <v>0</v>
      </c>
      <c r="U65" s="57">
        <f t="shared" si="44"/>
        <v>0</v>
      </c>
      <c r="V65" s="20"/>
      <c r="W65" s="16"/>
      <c r="X65" s="19"/>
      <c r="Y65" s="20">
        <f t="shared" si="45"/>
        <v>0</v>
      </c>
      <c r="Z65" s="57">
        <f t="shared" si="46"/>
        <v>0</v>
      </c>
      <c r="AA65" s="16"/>
      <c r="AB65" s="16"/>
      <c r="AC65" s="19"/>
      <c r="AD65" s="20">
        <f t="shared" si="47"/>
        <v>0</v>
      </c>
      <c r="AE65" s="56">
        <f t="shared" si="25"/>
        <v>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/>
      <c r="M66" s="16"/>
      <c r="N66" s="16"/>
      <c r="O66" s="20">
        <f>W104</f>
        <v>0</v>
      </c>
      <c r="P66" s="56">
        <f t="shared" si="42"/>
        <v>0</v>
      </c>
      <c r="Q66" s="16"/>
      <c r="R66" s="16"/>
      <c r="S66" s="16"/>
      <c r="T66" s="20">
        <f>AE104</f>
        <v>0</v>
      </c>
      <c r="U66" s="57">
        <f t="shared" si="44"/>
        <v>0</v>
      </c>
      <c r="V66" s="20"/>
      <c r="W66" s="16"/>
      <c r="X66" s="19"/>
      <c r="Y66" s="20">
        <f>AM104</f>
        <v>0</v>
      </c>
      <c r="Z66" s="57">
        <f t="shared" si="46"/>
        <v>0</v>
      </c>
      <c r="AA66" s="16"/>
      <c r="AB66" s="16"/>
      <c r="AC66" s="16"/>
      <c r="AD66" s="20">
        <f>AU104</f>
        <v>0</v>
      </c>
      <c r="AE66" s="56">
        <f t="shared" si="25"/>
        <v>0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/>
      <c r="R67" s="16"/>
      <c r="S67" s="16"/>
      <c r="T67" s="20"/>
      <c r="U67" s="57">
        <f t="shared" si="44"/>
        <v>0</v>
      </c>
      <c r="V67" s="20"/>
      <c r="W67" s="16"/>
      <c r="X67" s="16"/>
      <c r="Y67" s="20"/>
      <c r="Z67" s="57">
        <f t="shared" si="46"/>
        <v>0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/>
      <c r="N68" s="16"/>
      <c r="O68" s="20">
        <f>W102</f>
        <v>0</v>
      </c>
      <c r="P68" s="56">
        <f t="shared" si="42"/>
        <v>0</v>
      </c>
      <c r="Q68" s="16"/>
      <c r="R68" s="16"/>
      <c r="S68" s="16"/>
      <c r="T68" s="20"/>
      <c r="U68" s="57">
        <f t="shared" si="44"/>
        <v>0</v>
      </c>
      <c r="V68" s="20"/>
      <c r="W68" s="16"/>
      <c r="X68" s="16"/>
      <c r="Y68" s="20"/>
      <c r="Z68" s="57">
        <f t="shared" si="46"/>
        <v>0</v>
      </c>
      <c r="AA68" s="16"/>
      <c r="AB68" s="16"/>
      <c r="AC68" s="16"/>
      <c r="AD68" s="20"/>
      <c r="AE68" s="56">
        <f t="shared" si="25"/>
        <v>0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/>
      <c r="M69" s="16"/>
      <c r="N69" s="16"/>
      <c r="O69" s="20">
        <f>W106</f>
        <v>0</v>
      </c>
      <c r="P69" s="56">
        <f t="shared" si="42"/>
        <v>0</v>
      </c>
      <c r="Q69" s="16"/>
      <c r="R69" s="125"/>
      <c r="S69" s="16"/>
      <c r="T69" s="20">
        <f>AE106</f>
        <v>0</v>
      </c>
      <c r="U69" s="57">
        <f t="shared" si="44"/>
        <v>0</v>
      </c>
      <c r="V69" s="20"/>
      <c r="W69" s="16"/>
      <c r="X69" s="16"/>
      <c r="Y69" s="20">
        <f>AM106</f>
        <v>0</v>
      </c>
      <c r="Z69" s="57">
        <f t="shared" si="46"/>
        <v>0</v>
      </c>
      <c r="AA69" s="16"/>
      <c r="AB69" s="16"/>
      <c r="AC69" s="16"/>
      <c r="AD69" s="20"/>
      <c r="AE69" s="56">
        <f t="shared" si="25"/>
        <v>0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/>
      <c r="M70" s="16"/>
      <c r="N70" s="16"/>
      <c r="O70" s="20">
        <f>W103</f>
        <v>0</v>
      </c>
      <c r="P70" s="56">
        <f t="shared" si="42"/>
        <v>0</v>
      </c>
      <c r="Q70" s="16"/>
      <c r="R70" s="125"/>
      <c r="S70" s="16"/>
      <c r="T70" s="20">
        <f>AE103</f>
        <v>0</v>
      </c>
      <c r="U70" s="57">
        <f t="shared" si="44"/>
        <v>0</v>
      </c>
      <c r="V70" s="20"/>
      <c r="W70" s="16"/>
      <c r="X70" s="16"/>
      <c r="Y70" s="20"/>
      <c r="Z70" s="57">
        <f t="shared" si="46"/>
        <v>0</v>
      </c>
      <c r="AA70" s="16"/>
      <c r="AB70" s="16"/>
      <c r="AC70" s="16"/>
      <c r="AD70" s="20"/>
      <c r="AE70" s="56">
        <f t="shared" si="25"/>
        <v>0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/>
      <c r="N71" s="21"/>
      <c r="O71" s="20">
        <v>0</v>
      </c>
      <c r="P71" s="56">
        <f t="shared" si="42"/>
        <v>0</v>
      </c>
      <c r="Q71" s="16"/>
      <c r="R71" s="21"/>
      <c r="S71" s="21"/>
      <c r="T71" s="20"/>
      <c r="U71" s="57">
        <f t="shared" si="44"/>
        <v>0</v>
      </c>
      <c r="V71" s="20"/>
      <c r="W71" s="21"/>
      <c r="X71" s="21"/>
      <c r="Y71" s="20"/>
      <c r="Z71" s="57">
        <f t="shared" si="46"/>
        <v>0</v>
      </c>
      <c r="AA71" s="16"/>
      <c r="AB71" s="21"/>
      <c r="AC71" s="21"/>
      <c r="AD71" s="20"/>
      <c r="AE71" s="56">
        <f t="shared" si="25"/>
        <v>0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/>
      <c r="N72" s="16"/>
      <c r="O72" s="19">
        <f>W105</f>
        <v>0</v>
      </c>
      <c r="P72" s="56">
        <f>(L72+M72+N72)-O72</f>
        <v>0</v>
      </c>
      <c r="Q72" s="16"/>
      <c r="R72" s="16"/>
      <c r="S72" s="16"/>
      <c r="T72" s="19">
        <f>AE105</f>
        <v>0</v>
      </c>
      <c r="U72" s="56">
        <f>(Q72+R72+S72)-T72</f>
        <v>0</v>
      </c>
      <c r="V72" s="19"/>
      <c r="W72" s="16"/>
      <c r="X72" s="16"/>
      <c r="Y72" s="19">
        <f>AM105</f>
        <v>0</v>
      </c>
      <c r="Z72" s="56">
        <f>(V72+W72+X72)-Y72</f>
        <v>0</v>
      </c>
      <c r="AA72" s="16"/>
      <c r="AB72" s="16"/>
      <c r="AC72" s="16"/>
      <c r="AD72" s="19">
        <f>AU106</f>
        <v>0</v>
      </c>
      <c r="AE72" s="56">
        <f>AA72+AB72+AC72-AD72</f>
        <v>0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98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/>
      <c r="T73" s="113">
        <v>0</v>
      </c>
      <c r="U73" s="56">
        <f>(Q73+R73+S73)-T73</f>
        <v>0</v>
      </c>
      <c r="V73" s="113"/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98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0</v>
      </c>
      <c r="M74" s="103">
        <f t="shared" si="54"/>
        <v>0</v>
      </c>
      <c r="N74" s="103">
        <f t="shared" si="54"/>
        <v>0</v>
      </c>
      <c r="O74" s="103">
        <f t="shared" si="54"/>
        <v>0</v>
      </c>
      <c r="P74" s="103">
        <f t="shared" si="54"/>
        <v>0</v>
      </c>
      <c r="Q74" s="103">
        <f t="shared" si="54"/>
        <v>0</v>
      </c>
      <c r="R74" s="103">
        <f>SUM(R44:R73)</f>
        <v>0</v>
      </c>
      <c r="S74" s="103">
        <f t="shared" si="54"/>
        <v>0</v>
      </c>
      <c r="T74" s="103">
        <f t="shared" si="54"/>
        <v>0</v>
      </c>
      <c r="U74" s="103">
        <f t="shared" si="54"/>
        <v>0</v>
      </c>
      <c r="V74" s="103">
        <f t="shared" si="54"/>
        <v>0</v>
      </c>
      <c r="W74" s="103">
        <f t="shared" si="54"/>
        <v>0</v>
      </c>
      <c r="X74" s="103">
        <f t="shared" si="54"/>
        <v>0</v>
      </c>
      <c r="Y74" s="103">
        <f t="shared" si="54"/>
        <v>0</v>
      </c>
      <c r="Z74" s="103">
        <f t="shared" si="54"/>
        <v>0</v>
      </c>
      <c r="AA74" s="103">
        <f t="shared" si="54"/>
        <v>0</v>
      </c>
      <c r="AB74" s="103">
        <f t="shared" si="54"/>
        <v>0</v>
      </c>
      <c r="AC74" s="103">
        <f t="shared" si="54"/>
        <v>0</v>
      </c>
      <c r="AD74" s="103">
        <f t="shared" si="54"/>
        <v>0</v>
      </c>
      <c r="AE74" s="103">
        <f t="shared" si="54"/>
        <v>0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AB76" s="75"/>
      <c r="BH76" s="75"/>
    </row>
    <row r="77" spans="1:95">
      <c r="G77" s="75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101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100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/>
      <c r="S80" s="11"/>
      <c r="T80" s="11">
        <v>0.7</v>
      </c>
      <c r="U80" s="11">
        <f t="shared" ref="U80:U106" si="57">R80*T80</f>
        <v>0</v>
      </c>
      <c r="V80" s="14">
        <f>S80*T80</f>
        <v>0</v>
      </c>
      <c r="W80" s="70">
        <f>U80+V80</f>
        <v>0</v>
      </c>
      <c r="Y80" s="14" t="s">
        <v>6</v>
      </c>
      <c r="Z80" s="11"/>
      <c r="AA80" s="11"/>
      <c r="AB80" s="11">
        <v>0.7</v>
      </c>
      <c r="AC80" s="11">
        <f t="shared" ref="AC80:AC106" si="58">Z80*AB80</f>
        <v>0</v>
      </c>
      <c r="AD80" s="14">
        <f>AA80*AB80</f>
        <v>0</v>
      </c>
      <c r="AE80" s="70">
        <f>AC80+AD80</f>
        <v>0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70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/>
      <c r="S81" s="11"/>
      <c r="T81" s="11">
        <v>1</v>
      </c>
      <c r="U81" s="11">
        <f t="shared" si="57"/>
        <v>0</v>
      </c>
      <c r="V81" s="14">
        <f>S81*T81</f>
        <v>0</v>
      </c>
      <c r="W81" s="70">
        <f t="shared" ref="W81:W106" si="68">U81+V81</f>
        <v>0</v>
      </c>
      <c r="Y81" s="14" t="s">
        <v>7</v>
      </c>
      <c r="Z81" s="11"/>
      <c r="AA81" s="11"/>
      <c r="AB81" s="11">
        <v>1</v>
      </c>
      <c r="AC81" s="11">
        <f t="shared" si="58"/>
        <v>0</v>
      </c>
      <c r="AD81" s="14">
        <f>AA81*AB81</f>
        <v>0</v>
      </c>
      <c r="AE81" s="70">
        <f t="shared" ref="AE81:AE106" si="69">AC81+AD81</f>
        <v>0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70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/>
      <c r="S82" s="11"/>
      <c r="T82" s="11">
        <v>0.5</v>
      </c>
      <c r="U82" s="11">
        <f t="shared" si="57"/>
        <v>0</v>
      </c>
      <c r="V82" s="14">
        <f t="shared" ref="V82:V106" si="79">S82*T82</f>
        <v>0</v>
      </c>
      <c r="W82" s="70">
        <f t="shared" si="68"/>
        <v>0</v>
      </c>
      <c r="Y82" s="14" t="s">
        <v>8</v>
      </c>
      <c r="Z82" s="11"/>
      <c r="AA82" s="11"/>
      <c r="AB82" s="11">
        <v>0.5</v>
      </c>
      <c r="AC82" s="11">
        <f t="shared" si="58"/>
        <v>0</v>
      </c>
      <c r="AD82" s="14">
        <f t="shared" ref="AD82:AD100" si="80">AA82*AB82</f>
        <v>0</v>
      </c>
      <c r="AE82" s="70">
        <f t="shared" si="69"/>
        <v>0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70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/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/>
      <c r="AA83" s="11"/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108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108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/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/>
      <c r="AA84" s="11"/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/>
      <c r="S85" s="11"/>
      <c r="T85" s="11">
        <v>1</v>
      </c>
      <c r="U85" s="11">
        <f t="shared" si="57"/>
        <v>0</v>
      </c>
      <c r="V85" s="14">
        <f t="shared" si="79"/>
        <v>0</v>
      </c>
      <c r="W85" s="70">
        <f t="shared" si="68"/>
        <v>0</v>
      </c>
      <c r="Y85" s="14" t="s">
        <v>11</v>
      </c>
      <c r="Z85" s="11"/>
      <c r="AA85" s="11"/>
      <c r="AB85" s="11">
        <v>1</v>
      </c>
      <c r="AC85" s="11">
        <f t="shared" si="58"/>
        <v>0</v>
      </c>
      <c r="AD85" s="14">
        <f t="shared" si="80"/>
        <v>0</v>
      </c>
      <c r="AE85" s="70">
        <f t="shared" si="69"/>
        <v>0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70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/>
      <c r="S86" s="11"/>
      <c r="T86" s="11">
        <v>1</v>
      </c>
      <c r="U86" s="11">
        <f t="shared" si="57"/>
        <v>0</v>
      </c>
      <c r="V86" s="14">
        <f t="shared" si="79"/>
        <v>0</v>
      </c>
      <c r="W86" s="70">
        <f t="shared" si="68"/>
        <v>0</v>
      </c>
      <c r="X86">
        <f>X88/0.4</f>
        <v>75</v>
      </c>
      <c r="Y86" s="14" t="s">
        <v>12</v>
      </c>
      <c r="Z86" s="11"/>
      <c r="AA86" s="11"/>
      <c r="AB86" s="11">
        <v>1</v>
      </c>
      <c r="AC86" s="11">
        <f t="shared" si="58"/>
        <v>0</v>
      </c>
      <c r="AD86" s="14">
        <f t="shared" si="80"/>
        <v>0</v>
      </c>
      <c r="AE86" s="70">
        <f t="shared" si="69"/>
        <v>0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70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/>
      <c r="S87" s="11"/>
      <c r="T87" s="11">
        <v>0.4</v>
      </c>
      <c r="U87" s="11">
        <f t="shared" si="57"/>
        <v>0</v>
      </c>
      <c r="V87" s="14">
        <f t="shared" si="79"/>
        <v>0</v>
      </c>
      <c r="W87" s="70">
        <f t="shared" si="68"/>
        <v>0</v>
      </c>
      <c r="Y87" s="14" t="s">
        <v>13</v>
      </c>
      <c r="Z87" s="11"/>
      <c r="AA87" s="11"/>
      <c r="AB87" s="11">
        <v>0.4</v>
      </c>
      <c r="AC87" s="11">
        <f t="shared" si="58"/>
        <v>0</v>
      </c>
      <c r="AD87" s="14">
        <f t="shared" si="80"/>
        <v>0</v>
      </c>
      <c r="AE87" s="70">
        <f t="shared" si="69"/>
        <v>0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70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/>
      <c r="S88" s="11"/>
      <c r="T88" s="11">
        <v>0.7</v>
      </c>
      <c r="U88" s="11">
        <f t="shared" si="57"/>
        <v>0</v>
      </c>
      <c r="V88" s="14">
        <f t="shared" si="79"/>
        <v>0</v>
      </c>
      <c r="W88" s="70">
        <f t="shared" si="68"/>
        <v>0</v>
      </c>
      <c r="X88" s="74">
        <v>30</v>
      </c>
      <c r="Y88" s="14" t="s">
        <v>14</v>
      </c>
      <c r="Z88" s="11"/>
      <c r="AA88" s="11"/>
      <c r="AB88" s="11">
        <v>0.7</v>
      </c>
      <c r="AC88" s="11">
        <f t="shared" si="58"/>
        <v>0</v>
      </c>
      <c r="AD88" s="14">
        <f t="shared" si="80"/>
        <v>0</v>
      </c>
      <c r="AE88" s="70">
        <f t="shared" si="69"/>
        <v>0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70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/>
      <c r="S89" s="11"/>
      <c r="T89" s="11">
        <v>0.4</v>
      </c>
      <c r="U89" s="11">
        <f t="shared" si="57"/>
        <v>0</v>
      </c>
      <c r="V89" s="14">
        <f t="shared" si="79"/>
        <v>0</v>
      </c>
      <c r="W89" s="70">
        <f t="shared" si="68"/>
        <v>0</v>
      </c>
      <c r="Y89" s="14" t="s">
        <v>15</v>
      </c>
      <c r="Z89" s="11"/>
      <c r="AA89" s="11"/>
      <c r="AB89" s="11">
        <v>0.4</v>
      </c>
      <c r="AC89" s="11">
        <f t="shared" si="58"/>
        <v>0</v>
      </c>
      <c r="AD89" s="14">
        <f t="shared" si="80"/>
        <v>0</v>
      </c>
      <c r="AE89" s="70">
        <f t="shared" si="69"/>
        <v>0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70">
        <f t="shared" si="70"/>
        <v>0</v>
      </c>
      <c r="AO89" s="14" t="s">
        <v>84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/>
      <c r="S90" s="11"/>
      <c r="T90" s="11">
        <v>0.4</v>
      </c>
      <c r="U90" s="11">
        <f t="shared" si="57"/>
        <v>0</v>
      </c>
      <c r="V90" s="14">
        <f t="shared" si="79"/>
        <v>0</v>
      </c>
      <c r="W90" s="70">
        <f t="shared" si="68"/>
        <v>0</v>
      </c>
      <c r="X90" s="64">
        <f>X88/0.7</f>
        <v>42.857142857142861</v>
      </c>
      <c r="Y90" s="14" t="s">
        <v>16</v>
      </c>
      <c r="Z90" s="11"/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16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92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/>
      <c r="S91" s="11"/>
      <c r="T91" s="11">
        <v>0.16</v>
      </c>
      <c r="U91" s="11">
        <f t="shared" si="57"/>
        <v>0</v>
      </c>
      <c r="V91" s="14">
        <f t="shared" si="79"/>
        <v>0</v>
      </c>
      <c r="W91" s="70">
        <f t="shared" si="68"/>
        <v>0</v>
      </c>
      <c r="Y91" s="14" t="s">
        <v>17</v>
      </c>
      <c r="Z91" s="11"/>
      <c r="AA91" s="11"/>
      <c r="AB91" s="11">
        <v>0.16</v>
      </c>
      <c r="AC91" s="11">
        <f t="shared" si="58"/>
        <v>0</v>
      </c>
      <c r="AD91" s="14">
        <f t="shared" si="80"/>
        <v>0</v>
      </c>
      <c r="AE91" s="70">
        <f t="shared" si="69"/>
        <v>0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70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/>
      <c r="S92" s="11"/>
      <c r="T92" s="11">
        <v>0.12</v>
      </c>
      <c r="U92" s="11">
        <f t="shared" si="57"/>
        <v>0</v>
      </c>
      <c r="V92" s="14">
        <f t="shared" si="79"/>
        <v>0</v>
      </c>
      <c r="W92" s="70">
        <f t="shared" si="68"/>
        <v>0</v>
      </c>
      <c r="X92" s="74">
        <f>W92-230</f>
        <v>-230</v>
      </c>
      <c r="Y92" s="14" t="s">
        <v>18</v>
      </c>
      <c r="Z92" s="11"/>
      <c r="AA92" s="11"/>
      <c r="AB92" s="11">
        <v>0.12</v>
      </c>
      <c r="AC92" s="11">
        <f t="shared" si="58"/>
        <v>0</v>
      </c>
      <c r="AD92" s="14">
        <f t="shared" si="80"/>
        <v>0</v>
      </c>
      <c r="AE92" s="70">
        <f t="shared" si="69"/>
        <v>0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70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/>
      <c r="S93" s="11"/>
      <c r="T93" s="11">
        <v>0.4</v>
      </c>
      <c r="U93" s="11">
        <f t="shared" si="57"/>
        <v>0</v>
      </c>
      <c r="V93" s="14">
        <f t="shared" si="79"/>
        <v>0</v>
      </c>
      <c r="W93" s="70">
        <f t="shared" si="68"/>
        <v>0</v>
      </c>
      <c r="Y93" s="14" t="s">
        <v>19</v>
      </c>
      <c r="Z93" s="11"/>
      <c r="AA93" s="11"/>
      <c r="AB93" s="11">
        <v>0.4</v>
      </c>
      <c r="AC93" s="11">
        <f t="shared" si="58"/>
        <v>0</v>
      </c>
      <c r="AD93" s="14">
        <f t="shared" si="80"/>
        <v>0</v>
      </c>
      <c r="AE93" s="70">
        <f t="shared" si="69"/>
        <v>0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70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/>
      <c r="S94" s="11"/>
      <c r="T94" s="11">
        <v>1</v>
      </c>
      <c r="U94" s="11">
        <f t="shared" si="57"/>
        <v>0</v>
      </c>
      <c r="V94" s="14">
        <f t="shared" si="79"/>
        <v>0</v>
      </c>
      <c r="W94" s="70">
        <f t="shared" si="68"/>
        <v>0</v>
      </c>
      <c r="X94" s="64">
        <f>X92/0.12</f>
        <v>-1916.6666666666667</v>
      </c>
      <c r="Y94" s="14" t="s">
        <v>20</v>
      </c>
      <c r="Z94" s="11"/>
      <c r="AA94" s="11"/>
      <c r="AB94" s="11">
        <v>1</v>
      </c>
      <c r="AC94" s="11">
        <f t="shared" si="58"/>
        <v>0</v>
      </c>
      <c r="AD94" s="14">
        <f t="shared" si="80"/>
        <v>0</v>
      </c>
      <c r="AE94" s="70">
        <f t="shared" si="69"/>
        <v>0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70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/>
      <c r="S95" s="11"/>
      <c r="T95" s="11">
        <v>1</v>
      </c>
      <c r="U95" s="11">
        <f t="shared" si="57"/>
        <v>0</v>
      </c>
      <c r="V95" s="14">
        <f t="shared" si="79"/>
        <v>0</v>
      </c>
      <c r="W95" s="70">
        <f t="shared" si="68"/>
        <v>0</v>
      </c>
      <c r="Y95" s="14" t="s">
        <v>21</v>
      </c>
      <c r="Z95" s="11"/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70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/>
      <c r="S96" s="11"/>
      <c r="T96" s="11">
        <v>1</v>
      </c>
      <c r="U96" s="11">
        <f t="shared" si="57"/>
        <v>0</v>
      </c>
      <c r="V96" s="14">
        <f t="shared" si="79"/>
        <v>0</v>
      </c>
      <c r="W96" s="70">
        <f t="shared" si="68"/>
        <v>0</v>
      </c>
      <c r="Y96" s="14" t="s">
        <v>22</v>
      </c>
      <c r="Z96" s="11"/>
      <c r="AA96" s="11"/>
      <c r="AB96" s="11">
        <v>1</v>
      </c>
      <c r="AC96" s="11">
        <f t="shared" si="58"/>
        <v>0</v>
      </c>
      <c r="AD96" s="14">
        <f t="shared" si="80"/>
        <v>0</v>
      </c>
      <c r="AE96" s="70">
        <f t="shared" si="69"/>
        <v>0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70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/>
      <c r="S97" s="11"/>
      <c r="T97" s="11">
        <v>0.125</v>
      </c>
      <c r="U97" s="11">
        <f t="shared" si="57"/>
        <v>0</v>
      </c>
      <c r="V97" s="14">
        <f t="shared" si="79"/>
        <v>0</v>
      </c>
      <c r="W97" s="70">
        <f t="shared" si="68"/>
        <v>0</v>
      </c>
      <c r="Y97" s="14" t="s">
        <v>23</v>
      </c>
      <c r="Z97" s="11"/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/>
      <c r="S98" s="11"/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/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/>
      <c r="S99" s="11"/>
      <c r="T99" s="70">
        <v>0.21827411167512689</v>
      </c>
      <c r="U99" s="73">
        <f t="shared" si="57"/>
        <v>0</v>
      </c>
      <c r="V99" s="71">
        <f t="shared" si="79"/>
        <v>0</v>
      </c>
      <c r="W99" s="70">
        <f t="shared" si="68"/>
        <v>0</v>
      </c>
      <c r="Y99" s="14" t="s">
        <v>25</v>
      </c>
      <c r="Z99" s="11"/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/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/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/>
      <c r="S101" s="11"/>
      <c r="T101" s="11">
        <v>0.25</v>
      </c>
      <c r="U101" s="11">
        <f t="shared" si="57"/>
        <v>0</v>
      </c>
      <c r="V101" s="14">
        <f t="shared" si="79"/>
        <v>0</v>
      </c>
      <c r="W101" s="70">
        <f t="shared" si="68"/>
        <v>0</v>
      </c>
      <c r="Y101" s="14" t="s">
        <v>27</v>
      </c>
      <c r="Z101" s="11"/>
      <c r="AA101" s="11"/>
      <c r="AB101" s="11">
        <v>0.25</v>
      </c>
      <c r="AC101" s="11">
        <f t="shared" si="58"/>
        <v>0</v>
      </c>
      <c r="AD101" s="72">
        <f t="shared" ref="AD101:AD106" si="92">AA101*AB101</f>
        <v>0</v>
      </c>
      <c r="AE101" s="70">
        <f t="shared" si="69"/>
        <v>0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70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106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104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106</v>
      </c>
      <c r="R102" s="11"/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106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106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106</v>
      </c>
      <c r="AP102" s="11"/>
      <c r="AQ102" s="11"/>
      <c r="AR102" s="11"/>
      <c r="AS102" s="11"/>
      <c r="AT102" s="14"/>
      <c r="AU102" s="11"/>
      <c r="AW102" s="14" t="s">
        <v>106</v>
      </c>
      <c r="AX102" s="11"/>
      <c r="AY102" s="11"/>
      <c r="AZ102" s="11"/>
      <c r="BA102" s="11"/>
      <c r="BB102" s="14"/>
      <c r="BC102" s="11"/>
      <c r="BE102" s="14" t="s">
        <v>106</v>
      </c>
      <c r="BF102" s="11"/>
      <c r="BG102" s="11"/>
      <c r="BH102" s="11"/>
      <c r="BI102" s="11"/>
      <c r="BJ102" s="14"/>
      <c r="BK102" s="11"/>
      <c r="BM102" s="14" t="s">
        <v>106</v>
      </c>
      <c r="BN102" s="11"/>
      <c r="BO102" s="11"/>
      <c r="BP102" s="11"/>
      <c r="BQ102" s="11"/>
      <c r="BR102" s="14"/>
      <c r="BS102" s="11"/>
      <c r="BU102" s="14" t="s">
        <v>106</v>
      </c>
      <c r="BV102" s="11"/>
      <c r="BW102" s="11"/>
      <c r="BX102" s="11"/>
      <c r="BY102" s="11"/>
      <c r="BZ102" s="14"/>
      <c r="CA102" s="70"/>
      <c r="CC102" s="6" t="s">
        <v>106</v>
      </c>
      <c r="CD102" s="11"/>
      <c r="CE102" s="11"/>
      <c r="CF102" s="11"/>
      <c r="CG102" s="11"/>
      <c r="CH102" s="14"/>
      <c r="CI102" s="73"/>
      <c r="CK102" s="14" t="s">
        <v>106</v>
      </c>
      <c r="CL102" s="11"/>
      <c r="CM102" s="11"/>
      <c r="CN102" s="11"/>
      <c r="CO102" s="11"/>
      <c r="CP102" s="14"/>
      <c r="CQ102" s="11"/>
    </row>
    <row r="103" spans="1:95">
      <c r="A103" s="4" t="s">
        <v>105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105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105</v>
      </c>
      <c r="R103" s="11"/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105</v>
      </c>
      <c r="Z103" s="11"/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105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105</v>
      </c>
      <c r="AP103" s="11"/>
      <c r="AQ103" s="11"/>
      <c r="AR103" s="11"/>
      <c r="AS103" s="11"/>
      <c r="AT103" s="14"/>
      <c r="AU103" s="11"/>
      <c r="AW103" s="14" t="s">
        <v>105</v>
      </c>
      <c r="AX103" s="11"/>
      <c r="AY103" s="11"/>
      <c r="AZ103" s="11"/>
      <c r="BA103" s="11"/>
      <c r="BB103" s="14"/>
      <c r="BC103" s="11"/>
      <c r="BE103" s="14" t="s">
        <v>105</v>
      </c>
      <c r="BF103" s="11"/>
      <c r="BG103" s="11"/>
      <c r="BH103" s="11"/>
      <c r="BI103" s="11"/>
      <c r="BJ103" s="14"/>
      <c r="BK103" s="11"/>
      <c r="BM103" s="14" t="s">
        <v>105</v>
      </c>
      <c r="BN103" s="11"/>
      <c r="BO103" s="11"/>
      <c r="BP103" s="11"/>
      <c r="BQ103" s="11"/>
      <c r="BR103" s="14"/>
      <c r="BS103" s="11"/>
      <c r="BU103" s="14" t="s">
        <v>105</v>
      </c>
      <c r="BV103" s="11"/>
      <c r="BW103" s="11"/>
      <c r="BX103" s="11"/>
      <c r="BY103" s="11"/>
      <c r="BZ103" s="14"/>
      <c r="CA103" s="70"/>
      <c r="CC103" s="4" t="s">
        <v>105</v>
      </c>
      <c r="CD103" s="11"/>
      <c r="CE103" s="11"/>
      <c r="CF103" s="11"/>
      <c r="CG103" s="11"/>
      <c r="CH103" s="14"/>
      <c r="CI103" s="73"/>
      <c r="CK103" s="14" t="s">
        <v>105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/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/>
      <c r="AA104" s="11"/>
      <c r="AB104" s="11">
        <v>0.39</v>
      </c>
      <c r="AC104" s="11">
        <f t="shared" si="58"/>
        <v>0</v>
      </c>
      <c r="AD104" s="72">
        <f t="shared" si="92"/>
        <v>0</v>
      </c>
      <c r="AE104" s="70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102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102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102</v>
      </c>
      <c r="R105" s="11"/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102</v>
      </c>
      <c r="Z105" s="11"/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102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102</v>
      </c>
      <c r="AP105" s="11"/>
      <c r="AQ105" s="11"/>
      <c r="AR105" s="11">
        <v>0.42499999999999999</v>
      </c>
      <c r="AS105" s="11"/>
      <c r="AT105" s="14"/>
      <c r="AU105" s="11"/>
      <c r="AW105" s="14" t="s">
        <v>102</v>
      </c>
      <c r="AX105" s="11"/>
      <c r="AY105" s="11"/>
      <c r="AZ105" s="11">
        <v>0.42499999999999999</v>
      </c>
      <c r="BA105" s="11"/>
      <c r="BB105" s="14"/>
      <c r="BC105" s="11"/>
      <c r="BE105" s="14" t="s">
        <v>102</v>
      </c>
      <c r="BF105" s="11"/>
      <c r="BG105" s="11"/>
      <c r="BH105" s="11">
        <v>0.42499999999999999</v>
      </c>
      <c r="BI105" s="11"/>
      <c r="BJ105" s="14"/>
      <c r="BK105" s="11"/>
      <c r="BM105" s="14" t="s">
        <v>102</v>
      </c>
      <c r="BN105" s="11"/>
      <c r="BO105" s="11"/>
      <c r="BP105" s="11">
        <v>0.42499999999999999</v>
      </c>
      <c r="BQ105" s="11"/>
      <c r="BR105" s="14"/>
      <c r="BS105" s="11"/>
      <c r="BU105" s="14" t="s">
        <v>102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102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102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107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/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/>
      <c r="AA106" s="11"/>
      <c r="AB106" s="11">
        <v>0.2</v>
      </c>
      <c r="AC106" s="11">
        <f t="shared" si="58"/>
        <v>0</v>
      </c>
      <c r="AD106" s="72">
        <f t="shared" si="92"/>
        <v>0</v>
      </c>
      <c r="AE106" s="70">
        <f t="shared" si="69"/>
        <v>0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70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1">
        <f>AQ106*AR106</f>
        <v>0</v>
      </c>
      <c r="AU106" s="70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0</v>
      </c>
      <c r="AE107" s="70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3" zoomScale="75" zoomScaleNormal="75" workbookViewId="0">
      <selection activeCell="R23" sqref="R23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44985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111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85</v>
      </c>
      <c r="S4" s="85">
        <v>4067.2999999999997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86</v>
      </c>
      <c r="S5" s="85">
        <v>3288.2040000000002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87</v>
      </c>
      <c r="S6" s="85">
        <v>1134.2049999999999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88</v>
      </c>
      <c r="S7" s="85">
        <v>10672.419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108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89</v>
      </c>
      <c r="S9" s="85">
        <v>8224.8549999999996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114</v>
      </c>
      <c r="U10" s="86" t="s">
        <v>90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110</v>
      </c>
      <c r="S11" s="87">
        <v>2447.5640000000003</v>
      </c>
      <c r="T11" s="128">
        <v>2455.5499999999997</v>
      </c>
      <c r="U11" s="88">
        <v>7.9859999999994216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98</v>
      </c>
      <c r="C34" s="107"/>
      <c r="D34" s="108"/>
      <c r="E34" s="109">
        <v>0</v>
      </c>
      <c r="F34" s="109">
        <v>0</v>
      </c>
      <c r="G34" s="109">
        <v>0</v>
      </c>
      <c r="H34" s="109">
        <v>0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8224.8549999999996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P36" s="92"/>
      <c r="Q36">
        <v>735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 t="e">
        <v>#DIV/0!</v>
      </c>
      <c r="H37" s="64" t="e">
        <v>#DIV/0!</v>
      </c>
      <c r="I37" s="64" t="e">
        <v>#DIV/0!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11.190278911564626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D37" sqref="D37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5">
        <v>2022</v>
      </c>
      <c r="B2" s="136"/>
    </row>
    <row r="3" spans="1:14" ht="69.75" customHeight="1">
      <c r="A3" s="93" t="s">
        <v>93</v>
      </c>
      <c r="B3" s="93" t="s">
        <v>103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112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116</v>
      </c>
      <c r="B18" s="121">
        <f>SUM(B4:B5)/2</f>
        <v>2200.8565355329947</v>
      </c>
      <c r="C18" s="96"/>
    </row>
    <row r="19" spans="1:3">
      <c r="C19" s="96"/>
    </row>
    <row r="20" spans="1:3">
      <c r="C20" s="96"/>
    </row>
    <row r="21" spans="1:3" ht="15.75">
      <c r="A21" s="137">
        <v>2023</v>
      </c>
      <c r="B21" s="138"/>
      <c r="C21" s="96"/>
    </row>
    <row r="22" spans="1:3" ht="65.25">
      <c r="A22" s="93" t="s">
        <v>93</v>
      </c>
      <c r="B22" s="94" t="s">
        <v>113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/>
    </row>
    <row r="26" spans="1:3">
      <c r="A26" s="14" t="s">
        <v>33</v>
      </c>
      <c r="B26" s="120"/>
    </row>
    <row r="27" spans="1:3">
      <c r="A27" s="14" t="s">
        <v>38</v>
      </c>
      <c r="B27" s="120"/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99</v>
      </c>
      <c r="B35" s="120">
        <f>SUM(B23:B34)/2</f>
        <v>2427.9925000000003</v>
      </c>
    </row>
    <row r="36" spans="1:2" ht="33.75">
      <c r="A36" s="100" t="s">
        <v>115</v>
      </c>
      <c r="B36" s="121">
        <f>B35-B18</f>
        <v>227.13596446700558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2023-03-11T15:30:39Z</dcterms:modified>
</cp:coreProperties>
</file>