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170" activeTab="1"/>
  </bookViews>
  <sheets>
    <sheet name="persone compiti" sheetId="6" r:id="rId1"/>
    <sheet name="borse + attività" sheetId="2" r:id="rId2"/>
    <sheet name="Dettagli borse" sheetId="3" r:id="rId3"/>
    <sheet name="Foglio1" sheetId="7" r:id="rId4"/>
  </sheets>
  <definedNames>
    <definedName name="_xlnm.Print_Area" localSheetId="1">'borse + attività'!$B$1:$V$51</definedName>
    <definedName name="_xlnm.Print_Area" localSheetId="0">'persone compiti'!$A$1:$E$61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3"/>
  <c r="O18"/>
  <c r="O19"/>
  <c r="O17"/>
  <c r="I9" i="2"/>
  <c r="I7"/>
  <c r="R26" l="1"/>
  <c r="R25" l="1"/>
  <c r="I19" s="1"/>
  <c r="M11" i="3" l="1"/>
  <c r="L11"/>
  <c r="K11"/>
  <c r="J11"/>
  <c r="I11"/>
  <c r="H11"/>
  <c r="G11"/>
  <c r="F11"/>
  <c r="E11"/>
  <c r="D11"/>
  <c r="C11"/>
  <c r="B11"/>
  <c r="N11" s="1"/>
  <c r="O11" s="1"/>
  <c r="N9"/>
  <c r="O9" s="1"/>
  <c r="N8"/>
  <c r="O8" s="1"/>
  <c r="N7"/>
  <c r="O7" s="1"/>
  <c r="M6"/>
  <c r="L6"/>
  <c r="K6"/>
  <c r="J6"/>
  <c r="I6"/>
  <c r="H6"/>
  <c r="G6"/>
  <c r="F6"/>
  <c r="E6"/>
  <c r="D6"/>
  <c r="C6"/>
  <c r="B6"/>
  <c r="N6" s="1"/>
  <c r="N5"/>
  <c r="N4"/>
  <c r="O4" s="1"/>
  <c r="A17" i="6" l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16"/>
  <c r="N18" i="3" l="1"/>
  <c r="N19"/>
  <c r="L16" l="1"/>
  <c r="R17" i="2" l="1"/>
  <c r="E21" i="3" l="1"/>
  <c r="F21"/>
  <c r="G21"/>
  <c r="H21"/>
  <c r="I21"/>
  <c r="J21"/>
  <c r="K21"/>
  <c r="L21"/>
  <c r="M21"/>
  <c r="D21"/>
  <c r="C21"/>
  <c r="B21"/>
  <c r="J41" i="2" l="1"/>
  <c r="J40" l="1"/>
  <c r="I30" l="1"/>
  <c r="R21" l="1"/>
  <c r="I16" s="1"/>
  <c r="N17" i="3" l="1"/>
  <c r="R22" i="2" l="1"/>
  <c r="R50" l="1"/>
  <c r="R13" l="1"/>
  <c r="I10" s="1"/>
  <c r="N21" i="3" l="1"/>
  <c r="R29" i="2" l="1"/>
  <c r="I22" s="1"/>
  <c r="R46" l="1"/>
  <c r="R42" l="1"/>
  <c r="R38" l="1"/>
  <c r="I13" l="1"/>
  <c r="R14" l="1"/>
  <c r="R9" l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R34"/>
  <c r="R6"/>
  <c r="I6"/>
  <c r="R5"/>
  <c r="I4" s="1"/>
  <c r="T33" l="1"/>
  <c r="V33" s="1"/>
  <c r="T6"/>
  <c r="V6" s="1"/>
  <c r="M16" i="3"/>
  <c r="K16"/>
  <c r="J16"/>
  <c r="I16"/>
  <c r="H16"/>
  <c r="G16"/>
  <c r="F16"/>
  <c r="E16"/>
  <c r="D16"/>
  <c r="C16"/>
  <c r="B16"/>
  <c r="N15"/>
  <c r="N14"/>
  <c r="O14" l="1"/>
  <c r="O15"/>
  <c r="N16"/>
  <c r="R49" i="2" l="1"/>
  <c r="I37" s="1"/>
  <c r="R45"/>
  <c r="I34" s="1"/>
  <c r="R41"/>
  <c r="I31" s="1"/>
  <c r="R37"/>
  <c r="I28" s="1"/>
  <c r="R33"/>
  <c r="I25" s="1"/>
  <c r="R30"/>
  <c r="T29" s="1"/>
  <c r="V29" s="1"/>
  <c r="T25"/>
  <c r="V25" s="1"/>
  <c r="T21"/>
  <c r="V21" s="1"/>
  <c r="R18"/>
  <c r="T18" s="1"/>
  <c r="V18" s="1"/>
  <c r="R10"/>
  <c r="T10" s="1"/>
  <c r="V10" s="1"/>
  <c r="I40" l="1"/>
  <c r="I42" s="1"/>
  <c r="V53"/>
  <c r="X53" s="1"/>
</calcChain>
</file>

<file path=xl/sharedStrings.xml><?xml version="1.0" encoding="utf-8"?>
<sst xmlns="http://schemas.openxmlformats.org/spreadsheetml/2006/main" count="312" uniqueCount="176">
  <si>
    <t>SIGMA</t>
  </si>
  <si>
    <t>FAMILA</t>
  </si>
  <si>
    <t>Forno Peveri Sarmato</t>
  </si>
  <si>
    <t>AUTOMEZZI
Di proprietà dei volontari.</t>
  </si>
  <si>
    <t>RISORSE UMANE</t>
  </si>
  <si>
    <t>Proloco</t>
  </si>
  <si>
    <t>Giorgio</t>
  </si>
  <si>
    <t>Sebastiano</t>
  </si>
  <si>
    <t>Ferri Angelo</t>
  </si>
  <si>
    <t>Dallavalle Bruno</t>
  </si>
  <si>
    <t>Bravi Luigi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</si>
  <si>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</si>
  <si>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</si>
  <si>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</si>
  <si>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</si>
  <si>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</si>
  <si>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</si>
  <si>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</si>
  <si>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</si>
  <si>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</si>
  <si>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</si>
  <si>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</si>
  <si>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</si>
  <si>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</si>
  <si>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</si>
  <si>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</si>
  <si>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</si>
  <si>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</si>
  <si>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</si>
  <si>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BORSE MENSILI</t>
  </si>
  <si>
    <t>BASKO</t>
  </si>
  <si>
    <t>Luigi Torsello</t>
  </si>
  <si>
    <t>aggregati Caritas</t>
  </si>
  <si>
    <t>Aggregato Caritas Sarmato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</si>
  <si>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</si>
  <si>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</si>
  <si>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</si>
  <si>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</si>
  <si>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</si>
  <si>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</si>
  <si>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</si>
  <si>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</si>
  <si>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</si>
  <si>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</si>
  <si>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</si>
  <si>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</si>
  <si>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</si>
  <si>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</si>
  <si>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</si>
  <si>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</si>
  <si>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</si>
  <si>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</si>
  <si>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</si>
  <si>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</si>
  <si>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</si>
  <si>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</si>
  <si>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</si>
  <si>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</si>
  <si>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Dpiù</t>
  </si>
  <si>
    <t>totale</t>
  </si>
  <si>
    <t>tot</t>
  </si>
  <si>
    <t>febbraio (ASP+CDA)</t>
  </si>
  <si>
    <t>TOTALONE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</si>
  <si>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</si>
  <si>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</si>
  <si>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</si>
  <si>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</si>
  <si>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</si>
  <si>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</si>
  <si>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</si>
  <si>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</si>
  <si>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</si>
  <si>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</si>
  <si>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</si>
  <si>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</si>
  <si>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</si>
  <si>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</si>
  <si>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</si>
  <si>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</si>
  <si>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</si>
  <si>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</si>
  <si>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</si>
  <si>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</si>
  <si>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</si>
  <si>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</si>
  <si>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</si>
  <si>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</si>
  <si>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</si>
  <si>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</si>
  <si>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</si>
  <si>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</si>
  <si>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</si>
  <si>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</si>
  <si>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</si>
  <si>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</si>
  <si>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</si>
  <si>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</si>
  <si>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</si>
  <si>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</si>
  <si>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</si>
  <si>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</si>
  <si>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</si>
  <si>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</si>
  <si>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</si>
  <si>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</si>
  <si>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</si>
  <si>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</si>
  <si>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</si>
  <si>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</si>
  <si>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Gabriella Pesaro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</si>
  <si>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</si>
  <si>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</si>
  <si>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</si>
  <si>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</si>
  <si>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</si>
  <si>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</si>
  <si>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</si>
  <si>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</si>
  <si>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</si>
  <si>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</si>
  <si>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</si>
  <si>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</si>
  <si>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</si>
  <si>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</si>
  <si>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</si>
  <si>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</si>
  <si>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</si>
  <si>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</si>
  <si>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</si>
  <si>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</si>
  <si>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</si>
  <si>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</si>
  <si>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</si>
  <si>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</si>
  <si>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</si>
  <si>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</si>
  <si>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</si>
  <si>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</si>
  <si>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</si>
  <si>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</si>
  <si>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</si>
  <si>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</si>
  <si>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</si>
  <si>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</si>
  <si>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</si>
  <si>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</si>
  <si>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</si>
  <si>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</si>
  <si>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num. Rich. con 3,7 componenti famiglia</t>
  </si>
  <si>
    <t>LUGLIO</t>
  </si>
  <si>
    <t xml:space="preserve">Giusi </t>
  </si>
  <si>
    <t>Roberta</t>
  </si>
  <si>
    <t>Lidol e Penny</t>
  </si>
  <si>
    <t>AGOSTO</t>
  </si>
  <si>
    <t>SETTEMBRE</t>
  </si>
  <si>
    <t>OTTOBRE</t>
  </si>
  <si>
    <t>NOVEMBRE</t>
  </si>
  <si>
    <t>DICEMBRE</t>
  </si>
  <si>
    <t>Anna</t>
  </si>
  <si>
    <t>Marrucchi Massimiliano</t>
  </si>
  <si>
    <t>Mattia Bianchi</t>
  </si>
  <si>
    <t>Studente</t>
  </si>
  <si>
    <t>Scout</t>
  </si>
  <si>
    <t>Aisha Bonelli</t>
  </si>
  <si>
    <t>Andrea Goldoni</t>
  </si>
  <si>
    <t>Jacopo Goldoni</t>
  </si>
  <si>
    <t>Francesco Buttafa</t>
  </si>
  <si>
    <t>Claudio Dutu</t>
  </si>
  <si>
    <t>Stdente</t>
  </si>
  <si>
    <t>Genitore Scaut</t>
  </si>
  <si>
    <t>Ferrari Natalino</t>
  </si>
  <si>
    <t>Assunta</t>
  </si>
  <si>
    <t>Albertini Maurizio</t>
  </si>
  <si>
    <t>Scaut</t>
  </si>
  <si>
    <t>STORIA RACCOLTA E DISTRIBUZIONE BORSE 2025</t>
  </si>
  <si>
    <t>giorni/borse/persone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</si>
</sst>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1" fillId="0" borderId="0" xfId="0" applyFont="1"/>
    <xf numFmtId="0" fontId="0" fillId="0" borderId="3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top" wrapText="1"/>
    </xf>
    <xf numFmtId="0" fontId="13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5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2" fillId="0" borderId="54" xfId="0" applyFont="1" applyBorder="1"/>
    <xf numFmtId="0" fontId="12" fillId="0" borderId="55" xfId="0" applyFont="1" applyBorder="1"/>
    <xf numFmtId="0" fontId="13" fillId="0" borderId="56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 wrapText="1"/>
    </xf>
    <xf numFmtId="0" fontId="12" fillId="0" borderId="62" xfId="0" applyFont="1" applyBorder="1" applyAlignment="1">
      <alignment horizontal="center" vertical="center"/>
    </xf>
    <xf numFmtId="0" fontId="12" fillId="0" borderId="63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5" fillId="4" borderId="0" xfId="0" applyFont="1" applyFill="1"/>
    <xf numFmtId="1" fontId="0" fillId="0" borderId="0" xfId="0" applyNumberForma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Fill="1"/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0"/>
  <sheetViews>
    <sheetView topLeftCell="A31" zoomScale="50" zoomScaleNormal="50" workbookViewId="0">
      <selection activeCell="C34" sqref="C34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B2" s="145" t="s">
        <v>113</v>
      </c>
      <c r="C2" s="146"/>
      <c r="D2" s="147"/>
      <c r="E2" s="86"/>
      <c r="F2" s="86"/>
      <c r="G2" s="86"/>
      <c r="H2" s="86"/>
      <c r="I2" s="86"/>
      <c r="J2" s="86"/>
    </row>
    <row r="3" spans="1:10" ht="26.25" customHeight="1" thickBot="1">
      <c r="B3" s="77"/>
      <c r="C3" s="77"/>
      <c r="D3" s="77"/>
      <c r="E3" s="86"/>
      <c r="F3" s="86"/>
      <c r="G3" s="86"/>
      <c r="H3" s="86"/>
      <c r="I3" s="86"/>
      <c r="J3" s="86"/>
    </row>
    <row r="4" spans="1:10" ht="59.25" thickBot="1">
      <c r="A4" s="78"/>
      <c r="B4" s="90" t="s">
        <v>44</v>
      </c>
      <c r="C4" s="108" t="s">
        <v>38</v>
      </c>
      <c r="D4" s="103" t="s">
        <v>13</v>
      </c>
      <c r="E4" s="86"/>
      <c r="F4" s="86"/>
      <c r="G4" s="86"/>
      <c r="H4" s="86"/>
      <c r="I4" s="86"/>
      <c r="J4" s="86"/>
    </row>
    <row r="5" spans="1:10" ht="54">
      <c r="A5" s="78"/>
      <c r="B5" s="91" t="s">
        <v>0</v>
      </c>
      <c r="C5" s="109" t="s">
        <v>142</v>
      </c>
      <c r="D5" s="104" t="s">
        <v>141</v>
      </c>
      <c r="E5" s="86"/>
      <c r="F5" s="86"/>
      <c r="G5" s="86"/>
      <c r="H5" s="86"/>
      <c r="I5" s="86"/>
      <c r="J5" s="86"/>
    </row>
    <row r="6" spans="1:10" ht="119.25" customHeight="1">
      <c r="A6" s="78"/>
      <c r="B6" s="91" t="s">
        <v>140</v>
      </c>
      <c r="C6" s="110" t="s">
        <v>139</v>
      </c>
      <c r="D6" s="104" t="s">
        <v>41</v>
      </c>
      <c r="E6" s="86"/>
      <c r="F6" s="86"/>
      <c r="G6" s="86"/>
      <c r="H6" s="86"/>
      <c r="I6" s="86"/>
      <c r="J6" s="86"/>
    </row>
    <row r="7" spans="1:10" ht="54">
      <c r="A7" s="78"/>
      <c r="B7" s="92" t="s">
        <v>2</v>
      </c>
      <c r="C7" s="110" t="s">
        <v>3</v>
      </c>
      <c r="D7" s="104" t="s">
        <v>138</v>
      </c>
      <c r="E7" s="86"/>
      <c r="F7" s="86"/>
      <c r="G7" s="86"/>
      <c r="H7" s="86"/>
      <c r="I7" s="86"/>
      <c r="J7" s="86"/>
    </row>
    <row r="8" spans="1:10" ht="63.75" thickBot="1">
      <c r="A8" s="78"/>
      <c r="B8" s="92" t="s">
        <v>137</v>
      </c>
      <c r="C8" s="111" t="s">
        <v>40</v>
      </c>
      <c r="D8" s="104" t="s">
        <v>98</v>
      </c>
      <c r="E8" s="86"/>
      <c r="F8" s="86"/>
      <c r="G8" s="86"/>
      <c r="H8" s="86"/>
      <c r="I8" s="86"/>
      <c r="J8" s="86"/>
    </row>
    <row r="9" spans="1:10" ht="27">
      <c r="A9" s="78"/>
      <c r="B9" s="91" t="s">
        <v>1</v>
      </c>
      <c r="C9" s="112"/>
      <c r="D9" s="104" t="s">
        <v>99</v>
      </c>
      <c r="E9" s="86"/>
      <c r="F9" s="86"/>
      <c r="G9" s="86"/>
      <c r="H9" s="86"/>
      <c r="I9" s="86"/>
      <c r="J9" s="86"/>
    </row>
    <row r="10" spans="1:10" ht="27">
      <c r="A10" s="78"/>
      <c r="B10" s="91" t="s">
        <v>58</v>
      </c>
      <c r="C10" s="112"/>
      <c r="D10" s="104" t="s">
        <v>136</v>
      </c>
      <c r="E10" s="86"/>
      <c r="F10" s="86"/>
      <c r="G10" s="86"/>
      <c r="H10" s="86"/>
      <c r="I10" s="86"/>
      <c r="J10" s="86"/>
    </row>
    <row r="11" spans="1:10" ht="27">
      <c r="A11" s="78"/>
      <c r="B11" s="128" t="s">
        <v>30</v>
      </c>
      <c r="C11" s="112"/>
      <c r="D11" s="104" t="s">
        <v>100</v>
      </c>
      <c r="E11" s="1"/>
      <c r="F11" s="1"/>
      <c r="G11" s="1"/>
      <c r="H11" s="1"/>
      <c r="I11" s="1"/>
      <c r="J11" s="1"/>
    </row>
    <row r="12" spans="1:10" ht="27.75" thickBot="1">
      <c r="A12" s="78"/>
      <c r="B12" s="127" t="s">
        <v>152</v>
      </c>
      <c r="C12" s="113"/>
      <c r="D12" s="105" t="s">
        <v>135</v>
      </c>
      <c r="E12" s="1"/>
      <c r="F12" s="1"/>
      <c r="G12" s="1"/>
      <c r="H12" s="1"/>
      <c r="I12" s="1"/>
      <c r="J12" s="1"/>
    </row>
    <row r="13" spans="1:10" ht="15.75" customHeight="1" thickBot="1">
      <c r="A13" s="78"/>
      <c r="B13" s="125"/>
      <c r="C13" s="126"/>
      <c r="D13" s="126"/>
      <c r="E13" s="1"/>
      <c r="F13" s="1"/>
      <c r="G13" s="1"/>
      <c r="H13" s="1"/>
      <c r="I13" s="1"/>
      <c r="J13" s="1"/>
    </row>
    <row r="14" spans="1:10" s="4" customFormat="1" ht="59.25" thickBot="1">
      <c r="A14" s="80"/>
      <c r="B14" s="90" t="s">
        <v>39</v>
      </c>
      <c r="C14" s="108" t="s">
        <v>4</v>
      </c>
      <c r="D14" s="79" t="s">
        <v>14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0">
        <v>1</v>
      </c>
      <c r="B15" s="93" t="s">
        <v>5</v>
      </c>
      <c r="C15" s="114" t="s">
        <v>53</v>
      </c>
      <c r="D15" s="81" t="s">
        <v>54</v>
      </c>
      <c r="E15" s="3"/>
      <c r="F15" s="3"/>
      <c r="G15" s="3"/>
      <c r="H15" s="3"/>
      <c r="I15" s="3"/>
      <c r="J15" s="3"/>
    </row>
    <row r="16" spans="1:10" s="4" customFormat="1" ht="58.5">
      <c r="A16" s="132">
        <f>A15+1</f>
        <v>2</v>
      </c>
      <c r="B16" s="94" t="s">
        <v>11</v>
      </c>
      <c r="C16" s="115" t="s">
        <v>52</v>
      </c>
      <c r="D16" s="148" t="s">
        <v>134</v>
      </c>
      <c r="E16" s="3"/>
      <c r="F16" s="3"/>
      <c r="G16" s="3"/>
      <c r="H16" s="3"/>
      <c r="I16" s="3"/>
      <c r="J16" s="3"/>
    </row>
    <row r="17" spans="1:10" s="4" customFormat="1" ht="27">
      <c r="A17" s="133">
        <f t="shared" ref="A17:A59" si="0">A16+1</f>
        <v>3</v>
      </c>
      <c r="B17" s="95" t="s">
        <v>5</v>
      </c>
      <c r="C17" s="110" t="s">
        <v>6</v>
      </c>
      <c r="D17" s="149"/>
      <c r="E17" s="3"/>
      <c r="F17" s="3"/>
      <c r="G17" s="3"/>
      <c r="H17" s="3"/>
      <c r="I17" s="3"/>
      <c r="J17" s="3"/>
    </row>
    <row r="18" spans="1:10" s="4" customFormat="1" ht="27.75" thickBot="1">
      <c r="A18" s="134">
        <f t="shared" si="0"/>
        <v>4</v>
      </c>
      <c r="B18" s="95" t="s">
        <v>5</v>
      </c>
      <c r="C18" s="110" t="s">
        <v>7</v>
      </c>
      <c r="D18" s="149"/>
      <c r="E18" s="3"/>
      <c r="F18" s="3"/>
      <c r="G18" s="3"/>
      <c r="H18" s="3"/>
      <c r="I18" s="3"/>
      <c r="J18" s="3"/>
    </row>
    <row r="19" spans="1:10" s="4" customFormat="1" ht="88.5" thickBot="1">
      <c r="A19" s="80">
        <f t="shared" si="0"/>
        <v>5</v>
      </c>
      <c r="B19" s="96" t="s">
        <v>101</v>
      </c>
      <c r="C19" s="115" t="s">
        <v>49</v>
      </c>
      <c r="D19" s="154" t="s">
        <v>147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0">
        <f t="shared" si="0"/>
        <v>6</v>
      </c>
      <c r="B20" s="95" t="s">
        <v>34</v>
      </c>
      <c r="C20" s="110" t="s">
        <v>8</v>
      </c>
      <c r="D20" s="155"/>
      <c r="E20" s="3"/>
      <c r="F20" s="3"/>
      <c r="G20" s="3"/>
      <c r="H20" s="3"/>
      <c r="I20" s="3"/>
      <c r="J20" s="3"/>
    </row>
    <row r="21" spans="1:10" s="4" customFormat="1" ht="30" customHeight="1" thickBot="1">
      <c r="A21" s="80">
        <f t="shared" si="0"/>
        <v>7</v>
      </c>
      <c r="B21" s="97" t="s">
        <v>34</v>
      </c>
      <c r="C21" s="110" t="s">
        <v>9</v>
      </c>
      <c r="D21" s="155"/>
      <c r="E21" s="3"/>
      <c r="F21" s="3"/>
      <c r="G21" s="3"/>
      <c r="H21" s="3"/>
      <c r="I21" s="3"/>
      <c r="J21" s="3"/>
    </row>
    <row r="22" spans="1:10" s="4" customFormat="1" ht="30" customHeight="1" thickBot="1">
      <c r="A22" s="80">
        <f t="shared" si="0"/>
        <v>8</v>
      </c>
      <c r="B22" s="97" t="s">
        <v>34</v>
      </c>
      <c r="C22" s="110" t="s">
        <v>45</v>
      </c>
      <c r="D22" s="155"/>
      <c r="E22" s="3"/>
      <c r="F22" s="3"/>
      <c r="G22" s="3"/>
      <c r="H22" s="3"/>
      <c r="I22" s="3"/>
      <c r="J22" s="3"/>
    </row>
    <row r="23" spans="1:10" s="4" customFormat="1" ht="30" customHeight="1" thickBot="1">
      <c r="A23" s="80">
        <f t="shared" si="0"/>
        <v>9</v>
      </c>
      <c r="B23" s="97" t="s">
        <v>34</v>
      </c>
      <c r="C23" s="110" t="s">
        <v>158</v>
      </c>
      <c r="D23" s="155"/>
      <c r="E23" s="3"/>
      <c r="F23" s="3"/>
      <c r="G23" s="3"/>
      <c r="H23" s="3"/>
      <c r="I23" s="3"/>
      <c r="J23" s="3"/>
    </row>
    <row r="24" spans="1:10" s="4" customFormat="1" ht="30" customHeight="1" thickBot="1">
      <c r="A24" s="80">
        <f t="shared" si="0"/>
        <v>10</v>
      </c>
      <c r="B24" s="97" t="s">
        <v>34</v>
      </c>
      <c r="C24" s="110" t="s">
        <v>151</v>
      </c>
      <c r="D24" s="155"/>
      <c r="E24" s="3"/>
      <c r="F24" s="5"/>
      <c r="G24" s="5"/>
      <c r="H24" s="5"/>
      <c r="I24" s="5"/>
      <c r="J24" s="5"/>
    </row>
    <row r="25" spans="1:10" s="4" customFormat="1" ht="30" customHeight="1" thickBot="1">
      <c r="A25" s="80">
        <f t="shared" si="0"/>
        <v>11</v>
      </c>
      <c r="B25" s="97" t="s">
        <v>34</v>
      </c>
      <c r="C25" s="110" t="s">
        <v>159</v>
      </c>
      <c r="D25" s="155"/>
      <c r="E25" s="3"/>
      <c r="F25" s="5"/>
      <c r="G25" s="5"/>
      <c r="H25" s="5"/>
      <c r="I25" s="5"/>
      <c r="J25" s="5"/>
    </row>
    <row r="26" spans="1:10" s="4" customFormat="1" ht="30" customHeight="1" thickBot="1">
      <c r="A26" s="80">
        <f t="shared" si="0"/>
        <v>12</v>
      </c>
      <c r="B26" s="97" t="s">
        <v>34</v>
      </c>
      <c r="C26" s="116" t="s">
        <v>103</v>
      </c>
      <c r="D26" s="155"/>
      <c r="E26" s="3"/>
      <c r="F26" s="5"/>
      <c r="G26" s="5"/>
      <c r="H26" s="5"/>
      <c r="I26" s="5"/>
      <c r="J26" s="5"/>
    </row>
    <row r="27" spans="1:10" s="4" customFormat="1" ht="30" customHeight="1" thickBot="1">
      <c r="A27" s="80">
        <f t="shared" si="0"/>
        <v>13</v>
      </c>
      <c r="B27" s="97" t="s">
        <v>34</v>
      </c>
      <c r="C27" s="110" t="s">
        <v>104</v>
      </c>
      <c r="D27" s="155"/>
      <c r="E27" s="3"/>
      <c r="F27" s="5"/>
      <c r="G27" s="5"/>
      <c r="H27" s="5"/>
      <c r="I27" s="5"/>
      <c r="J27" s="5"/>
    </row>
    <row r="28" spans="1:10" s="4" customFormat="1" ht="30" customHeight="1" thickBot="1">
      <c r="A28" s="80">
        <f t="shared" si="0"/>
        <v>14</v>
      </c>
      <c r="B28" s="97" t="s">
        <v>161</v>
      </c>
      <c r="C28" s="110" t="s">
        <v>160</v>
      </c>
      <c r="D28" s="155"/>
      <c r="E28" s="3"/>
      <c r="F28" s="5"/>
      <c r="G28" s="5"/>
      <c r="H28" s="5"/>
      <c r="I28" s="5"/>
      <c r="J28" s="5"/>
    </row>
    <row r="29" spans="1:10" s="4" customFormat="1" ht="30" customHeight="1" thickBot="1">
      <c r="A29" s="80">
        <f t="shared" si="0"/>
        <v>15</v>
      </c>
      <c r="B29" s="98" t="s">
        <v>161</v>
      </c>
      <c r="C29" s="117" t="s">
        <v>163</v>
      </c>
      <c r="D29" s="155"/>
      <c r="E29" s="3"/>
      <c r="F29" s="5"/>
      <c r="G29" s="5"/>
      <c r="H29" s="5"/>
      <c r="I29" s="5"/>
      <c r="J29" s="5"/>
    </row>
    <row r="30" spans="1:10" s="4" customFormat="1" ht="30" customHeight="1" thickBot="1">
      <c r="A30" s="80">
        <f t="shared" si="0"/>
        <v>16</v>
      </c>
      <c r="B30" s="98" t="s">
        <v>173</v>
      </c>
      <c r="C30" s="117" t="s">
        <v>164</v>
      </c>
      <c r="D30" s="155"/>
      <c r="E30" s="3"/>
      <c r="F30" s="5"/>
      <c r="G30" s="5"/>
      <c r="H30" s="5"/>
      <c r="I30" s="5"/>
      <c r="J30" s="5"/>
    </row>
    <row r="31" spans="1:10" s="4" customFormat="1" ht="30" customHeight="1" thickBot="1">
      <c r="A31" s="80">
        <f t="shared" si="0"/>
        <v>17</v>
      </c>
      <c r="B31" s="98" t="s">
        <v>162</v>
      </c>
      <c r="C31" s="117" t="s">
        <v>165</v>
      </c>
      <c r="D31" s="155"/>
      <c r="E31" s="3"/>
      <c r="F31" s="5"/>
      <c r="G31" s="5"/>
      <c r="H31" s="5"/>
      <c r="I31" s="5"/>
      <c r="J31" s="5"/>
    </row>
    <row r="32" spans="1:10" s="4" customFormat="1" ht="30" customHeight="1" thickBot="1">
      <c r="A32" s="80">
        <f t="shared" si="0"/>
        <v>18</v>
      </c>
      <c r="B32" s="98" t="s">
        <v>162</v>
      </c>
      <c r="C32" s="117" t="s">
        <v>166</v>
      </c>
      <c r="D32" s="155"/>
      <c r="E32" s="3"/>
      <c r="F32" s="5"/>
      <c r="G32" s="5"/>
      <c r="H32" s="5"/>
      <c r="I32" s="5"/>
      <c r="J32" s="5"/>
    </row>
    <row r="33" spans="1:10" s="4" customFormat="1" ht="30" customHeight="1" thickBot="1">
      <c r="A33" s="80">
        <f t="shared" si="0"/>
        <v>19</v>
      </c>
      <c r="B33" s="98" t="s">
        <v>168</v>
      </c>
      <c r="C33" s="117" t="s">
        <v>167</v>
      </c>
      <c r="D33" s="155"/>
      <c r="E33" s="3"/>
      <c r="F33" s="5"/>
      <c r="G33" s="5"/>
      <c r="H33" s="5"/>
      <c r="I33" s="5"/>
      <c r="J33" s="5"/>
    </row>
    <row r="34" spans="1:10" s="4" customFormat="1" ht="30" customHeight="1" thickBot="1">
      <c r="A34" s="80">
        <f t="shared" si="0"/>
        <v>20</v>
      </c>
      <c r="B34" s="98" t="s">
        <v>169</v>
      </c>
      <c r="C34" s="117" t="s">
        <v>31</v>
      </c>
      <c r="D34" s="155"/>
      <c r="E34" s="3"/>
      <c r="F34" s="5"/>
      <c r="G34" s="5"/>
      <c r="H34" s="5"/>
      <c r="I34" s="5"/>
      <c r="J34" s="5"/>
    </row>
    <row r="35" spans="1:10" s="4" customFormat="1" ht="59.25" thickBot="1">
      <c r="A35" s="80">
        <f t="shared" si="0"/>
        <v>21</v>
      </c>
      <c r="B35" s="94" t="s">
        <v>33</v>
      </c>
      <c r="C35" s="115" t="s">
        <v>105</v>
      </c>
      <c r="D35" s="156" t="s">
        <v>133</v>
      </c>
      <c r="E35" s="3"/>
      <c r="F35" s="5"/>
      <c r="G35" s="5"/>
      <c r="H35" s="5"/>
      <c r="I35" s="5"/>
      <c r="J35" s="5"/>
    </row>
    <row r="36" spans="1:10" s="4" customFormat="1" ht="29.25" customHeight="1" thickBot="1">
      <c r="A36" s="80">
        <f t="shared" si="0"/>
        <v>22</v>
      </c>
      <c r="B36" s="98" t="s">
        <v>33</v>
      </c>
      <c r="C36" s="118" t="s">
        <v>10</v>
      </c>
      <c r="D36" s="157"/>
      <c r="E36" s="3" t="s">
        <v>106</v>
      </c>
      <c r="F36" s="5"/>
      <c r="G36" s="5"/>
      <c r="H36" s="5"/>
      <c r="I36" s="5"/>
      <c r="J36" s="5"/>
    </row>
    <row r="37" spans="1:10" s="4" customFormat="1" ht="58.5">
      <c r="A37" s="132">
        <f t="shared" si="0"/>
        <v>23</v>
      </c>
      <c r="B37" s="94" t="s">
        <v>32</v>
      </c>
      <c r="C37" s="115" t="s">
        <v>107</v>
      </c>
      <c r="D37" s="156" t="s">
        <v>132</v>
      </c>
      <c r="E37" s="3"/>
      <c r="F37" s="5"/>
      <c r="G37" s="5"/>
      <c r="H37" s="5"/>
      <c r="I37" s="5"/>
      <c r="J37" s="5"/>
    </row>
    <row r="38" spans="1:10" s="4" customFormat="1" ht="30" customHeight="1">
      <c r="A38" s="133">
        <f t="shared" si="0"/>
        <v>24</v>
      </c>
      <c r="B38" s="95" t="s">
        <v>32</v>
      </c>
      <c r="C38" s="110" t="s">
        <v>102</v>
      </c>
      <c r="D38" s="158"/>
      <c r="E38" s="3"/>
      <c r="F38" s="5"/>
      <c r="G38" s="5"/>
      <c r="H38" s="5"/>
      <c r="I38" s="5"/>
      <c r="J38" s="5"/>
    </row>
    <row r="39" spans="1:10" s="4" customFormat="1" ht="30" customHeight="1" thickBot="1">
      <c r="A39" s="134">
        <f t="shared" si="0"/>
        <v>25</v>
      </c>
      <c r="B39" s="99" t="s">
        <v>32</v>
      </c>
      <c r="C39" s="117" t="s">
        <v>108</v>
      </c>
      <c r="D39" s="157"/>
      <c r="E39" s="3"/>
      <c r="F39" s="5"/>
      <c r="G39" s="5"/>
      <c r="H39" s="5"/>
      <c r="I39" s="5"/>
      <c r="J39" s="5"/>
    </row>
    <row r="40" spans="1:10" s="4" customFormat="1" ht="30" customHeight="1">
      <c r="A40" s="132">
        <f t="shared" si="0"/>
        <v>26</v>
      </c>
      <c r="B40" s="129" t="s">
        <v>34</v>
      </c>
      <c r="C40" s="119" t="s">
        <v>170</v>
      </c>
      <c r="D40" s="156" t="s">
        <v>131</v>
      </c>
      <c r="E40" s="3"/>
      <c r="F40" s="5"/>
      <c r="G40" s="5"/>
      <c r="H40" s="5"/>
      <c r="I40" s="5"/>
      <c r="J40" s="5"/>
    </row>
    <row r="41" spans="1:10" s="4" customFormat="1" ht="30" customHeight="1">
      <c r="A41" s="133">
        <f t="shared" si="0"/>
        <v>27</v>
      </c>
      <c r="B41" s="130" t="s">
        <v>34</v>
      </c>
      <c r="C41" s="110" t="s">
        <v>150</v>
      </c>
      <c r="D41" s="158"/>
      <c r="E41" s="3"/>
      <c r="F41" s="5"/>
      <c r="G41" s="5"/>
      <c r="H41" s="5"/>
      <c r="I41" s="5"/>
      <c r="J41" s="5"/>
    </row>
    <row r="42" spans="1:10" s="4" customFormat="1" ht="30" customHeight="1">
      <c r="A42" s="133">
        <f t="shared" si="0"/>
        <v>28</v>
      </c>
      <c r="B42" s="130" t="s">
        <v>34</v>
      </c>
      <c r="C42" s="110" t="s">
        <v>171</v>
      </c>
      <c r="D42" s="158"/>
      <c r="E42" s="3"/>
      <c r="F42" s="5"/>
      <c r="G42" s="5"/>
      <c r="H42" s="5"/>
      <c r="I42" s="5"/>
      <c r="J42" s="5"/>
    </row>
    <row r="43" spans="1:10" s="4" customFormat="1" ht="30" customHeight="1">
      <c r="A43" s="133">
        <f t="shared" si="0"/>
        <v>29</v>
      </c>
      <c r="B43" s="130" t="s">
        <v>34</v>
      </c>
      <c r="C43" s="110" t="s">
        <v>109</v>
      </c>
      <c r="D43" s="157"/>
      <c r="E43" s="3"/>
      <c r="F43" s="5"/>
      <c r="G43" s="5"/>
      <c r="H43" s="5"/>
      <c r="I43" s="5"/>
      <c r="J43" s="5"/>
    </row>
    <row r="44" spans="1:10" s="4" customFormat="1" ht="30" customHeight="1" thickBot="1">
      <c r="A44" s="134">
        <f t="shared" si="0"/>
        <v>30</v>
      </c>
      <c r="B44" s="131" t="s">
        <v>34</v>
      </c>
      <c r="C44" s="111" t="s">
        <v>172</v>
      </c>
      <c r="D44" s="157"/>
      <c r="E44" s="3"/>
      <c r="F44" s="5"/>
      <c r="G44" s="5"/>
      <c r="H44" s="5"/>
      <c r="I44" s="5"/>
      <c r="J44" s="5"/>
    </row>
    <row r="45" spans="1:10" s="4" customFormat="1" ht="58.5">
      <c r="A45" s="132">
        <f t="shared" si="0"/>
        <v>31</v>
      </c>
      <c r="B45" s="100" t="s">
        <v>34</v>
      </c>
      <c r="C45" s="120" t="s">
        <v>51</v>
      </c>
      <c r="D45" s="143" t="s">
        <v>130</v>
      </c>
      <c r="E45" s="3"/>
      <c r="F45" s="5"/>
      <c r="G45" s="5"/>
      <c r="H45" s="5"/>
      <c r="I45" s="5"/>
    </row>
    <row r="46" spans="1:10" s="4" customFormat="1" ht="30" customHeight="1">
      <c r="A46" s="133">
        <f t="shared" si="0"/>
        <v>32</v>
      </c>
      <c r="B46" s="95" t="s">
        <v>34</v>
      </c>
      <c r="C46" s="116" t="s">
        <v>47</v>
      </c>
      <c r="D46" s="143"/>
      <c r="E46" s="3"/>
      <c r="F46" s="5"/>
      <c r="G46" s="5"/>
      <c r="H46" s="5"/>
      <c r="I46" s="5"/>
    </row>
    <row r="47" spans="1:10" s="4" customFormat="1" ht="30" customHeight="1">
      <c r="A47" s="133">
        <f t="shared" si="0"/>
        <v>33</v>
      </c>
      <c r="B47" s="95" t="s">
        <v>34</v>
      </c>
      <c r="C47" s="116" t="s">
        <v>129</v>
      </c>
      <c r="D47" s="143"/>
      <c r="E47" s="3"/>
      <c r="F47" s="5"/>
      <c r="G47" s="5"/>
      <c r="H47" s="5"/>
      <c r="I47" s="5"/>
    </row>
    <row r="48" spans="1:10" s="4" customFormat="1" ht="30" customHeight="1">
      <c r="A48" s="133">
        <f t="shared" si="0"/>
        <v>34</v>
      </c>
      <c r="B48" s="95" t="s">
        <v>34</v>
      </c>
      <c r="C48" s="116" t="s">
        <v>128</v>
      </c>
      <c r="D48" s="143"/>
      <c r="E48" s="3"/>
      <c r="F48" s="5"/>
      <c r="G48" s="5"/>
      <c r="H48" s="5"/>
      <c r="I48" s="5"/>
    </row>
    <row r="49" spans="1:9" s="4" customFormat="1" ht="30" customHeight="1">
      <c r="A49" s="133">
        <f t="shared" si="0"/>
        <v>35</v>
      </c>
      <c r="B49" s="95" t="s">
        <v>34</v>
      </c>
      <c r="C49" s="121" t="s">
        <v>48</v>
      </c>
      <c r="D49" s="143"/>
      <c r="E49" s="3"/>
      <c r="F49" s="5"/>
      <c r="G49" s="5"/>
      <c r="H49" s="5"/>
      <c r="I49" s="5"/>
    </row>
    <row r="50" spans="1:9" s="4" customFormat="1" ht="30" customHeight="1">
      <c r="A50" s="133">
        <f t="shared" si="0"/>
        <v>36</v>
      </c>
      <c r="B50" s="95" t="s">
        <v>55</v>
      </c>
      <c r="C50" s="116" t="s">
        <v>110</v>
      </c>
      <c r="D50" s="143"/>
      <c r="E50" s="3"/>
      <c r="F50" s="5"/>
      <c r="G50" s="5"/>
      <c r="H50" s="5"/>
      <c r="I50" s="5"/>
    </row>
    <row r="51" spans="1:9" s="4" customFormat="1" ht="30" customHeight="1" thickBot="1">
      <c r="A51" s="134">
        <f t="shared" si="0"/>
        <v>37</v>
      </c>
      <c r="B51" s="95" t="s">
        <v>55</v>
      </c>
      <c r="C51" s="116" t="s">
        <v>56</v>
      </c>
      <c r="D51" s="143"/>
      <c r="E51" s="3"/>
      <c r="F51" s="5"/>
      <c r="G51" s="5"/>
      <c r="H51" s="5"/>
      <c r="I51" s="5"/>
    </row>
    <row r="52" spans="1:9" s="4" customFormat="1" ht="30" customHeight="1">
      <c r="A52" s="132">
        <f t="shared" si="0"/>
        <v>38</v>
      </c>
      <c r="B52" s="150" t="s">
        <v>50</v>
      </c>
      <c r="C52" s="115" t="s">
        <v>127</v>
      </c>
      <c r="D52" s="152" t="s">
        <v>126</v>
      </c>
      <c r="E52" s="3"/>
      <c r="F52" s="5"/>
      <c r="G52" s="5"/>
      <c r="H52" s="5"/>
      <c r="I52" s="5"/>
    </row>
    <row r="53" spans="1:9" s="4" customFormat="1" ht="54.75" thickBot="1">
      <c r="A53" s="134">
        <f t="shared" si="0"/>
        <v>39</v>
      </c>
      <c r="B53" s="151"/>
      <c r="C53" s="111" t="s">
        <v>111</v>
      </c>
      <c r="D53" s="153"/>
      <c r="E53" s="3"/>
    </row>
    <row r="54" spans="1:9" s="4" customFormat="1" ht="30" thickBot="1">
      <c r="A54" s="80">
        <f t="shared" si="0"/>
        <v>40</v>
      </c>
      <c r="B54" s="101" t="s">
        <v>36</v>
      </c>
      <c r="C54" s="122" t="s">
        <v>35</v>
      </c>
      <c r="D54" s="106" t="s">
        <v>42</v>
      </c>
      <c r="E54" s="3"/>
    </row>
    <row r="55" spans="1:9" s="4" customFormat="1" ht="89.25" customHeight="1" thickBot="1">
      <c r="A55" s="80">
        <f t="shared" si="0"/>
        <v>41</v>
      </c>
      <c r="B55" s="93" t="s">
        <v>12</v>
      </c>
      <c r="C55" s="114" t="s">
        <v>46</v>
      </c>
      <c r="D55" s="81" t="s">
        <v>125</v>
      </c>
      <c r="E55" s="3"/>
    </row>
    <row r="56" spans="1:9" s="4" customFormat="1" ht="36" customHeight="1">
      <c r="A56" s="132">
        <f t="shared" si="0"/>
        <v>42</v>
      </c>
      <c r="B56" s="139" t="s">
        <v>112</v>
      </c>
      <c r="C56" s="114" t="s">
        <v>37</v>
      </c>
      <c r="D56" s="142" t="s">
        <v>143</v>
      </c>
      <c r="E56" s="3"/>
    </row>
    <row r="57" spans="1:9" s="4" customFormat="1" ht="36" customHeight="1">
      <c r="A57" s="133">
        <f t="shared" si="0"/>
        <v>43</v>
      </c>
      <c r="B57" s="140"/>
      <c r="C57" s="110" t="s">
        <v>124</v>
      </c>
      <c r="D57" s="143"/>
      <c r="E57" s="3"/>
    </row>
    <row r="58" spans="1:9" s="4" customFormat="1" ht="36" customHeight="1">
      <c r="A58" s="133">
        <f t="shared" si="0"/>
        <v>44</v>
      </c>
      <c r="B58" s="140"/>
      <c r="C58" s="110" t="s">
        <v>123</v>
      </c>
      <c r="D58" s="143"/>
      <c r="E58" s="3"/>
    </row>
    <row r="59" spans="1:9" s="4" customFormat="1" ht="36" customHeight="1" thickBot="1">
      <c r="A59" s="134">
        <f t="shared" si="0"/>
        <v>45</v>
      </c>
      <c r="B59" s="141"/>
      <c r="C59" s="123" t="s">
        <v>144</v>
      </c>
      <c r="D59" s="144"/>
      <c r="E59" s="3"/>
    </row>
    <row r="60" spans="1:9" ht="54.75" thickBot="1">
      <c r="A60" s="78"/>
      <c r="B60" s="102" t="s">
        <v>122</v>
      </c>
      <c r="C60" s="124" t="s">
        <v>145</v>
      </c>
      <c r="D60" s="107"/>
    </row>
  </sheetData>
  <mergeCells count="11">
    <mergeCell ref="B56:B59"/>
    <mergeCell ref="D56:D59"/>
    <mergeCell ref="B2:D2"/>
    <mergeCell ref="D16:D18"/>
    <mergeCell ref="B52:B53"/>
    <mergeCell ref="D52:D53"/>
    <mergeCell ref="D19:D34"/>
    <mergeCell ref="D35:D36"/>
    <mergeCell ref="D37:D39"/>
    <mergeCell ref="D40:D44"/>
    <mergeCell ref="D45:D51"/>
  </mergeCells>
  <printOptions horizontalCentered="1" verticalCentered="1"/>
  <pageMargins left="0" right="0" top="0" bottom="0" header="0" footer="0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view="pageLayout" topLeftCell="D4" zoomScale="75" zoomScaleNormal="75" zoomScalePageLayoutView="75" workbookViewId="0">
      <selection activeCell="V14" sqref="V14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14" bestFit="1" customWidth="1"/>
    <col min="21" max="21" width="7" customWidth="1"/>
    <col min="22" max="22" width="11.28515625" customWidth="1"/>
  </cols>
  <sheetData>
    <row r="1" spans="2:22" ht="27" customHeight="1">
      <c r="B1" s="168" t="s">
        <v>174</v>
      </c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70"/>
    </row>
    <row r="2" spans="2:22" ht="21" customHeight="1">
      <c r="B2" s="165" t="s">
        <v>43</v>
      </c>
      <c r="C2" s="166"/>
      <c r="D2" s="166"/>
      <c r="E2" s="166"/>
      <c r="F2" s="166"/>
      <c r="G2" s="166"/>
      <c r="H2" s="166"/>
      <c r="I2" s="167"/>
      <c r="J2" s="53"/>
      <c r="K2" s="69" t="s">
        <v>81</v>
      </c>
      <c r="L2" s="54"/>
      <c r="M2" s="171" t="s">
        <v>80</v>
      </c>
      <c r="N2" s="172"/>
      <c r="O2" s="172"/>
      <c r="P2" s="172"/>
      <c r="Q2" s="172"/>
      <c r="R2" s="172"/>
      <c r="S2" s="172"/>
      <c r="T2" s="173" t="s">
        <v>83</v>
      </c>
      <c r="U2" s="175" t="s">
        <v>85</v>
      </c>
      <c r="V2" s="173" t="s">
        <v>84</v>
      </c>
    </row>
    <row r="3" spans="2:22" ht="24" customHeight="1">
      <c r="B3" s="12" t="s">
        <v>114</v>
      </c>
      <c r="C3" s="137" t="s">
        <v>175</v>
      </c>
      <c r="D3" s="19" t="s">
        <v>87</v>
      </c>
      <c r="E3" s="19" t="s">
        <v>88</v>
      </c>
      <c r="F3" s="19" t="s">
        <v>89</v>
      </c>
      <c r="G3" s="19" t="s">
        <v>90</v>
      </c>
      <c r="H3" s="19" t="s">
        <v>91</v>
      </c>
      <c r="I3" s="12" t="s">
        <v>29</v>
      </c>
      <c r="J3" s="3"/>
      <c r="K3" s="55"/>
      <c r="L3" s="55"/>
      <c r="M3" s="56" t="s">
        <v>77</v>
      </c>
      <c r="Q3" s="56"/>
      <c r="R3" s="56"/>
      <c r="T3" s="174"/>
      <c r="U3" s="176"/>
      <c r="V3" s="174"/>
    </row>
    <row r="4" spans="2:22" ht="12.75" customHeight="1">
      <c r="B4" s="162" t="s">
        <v>78</v>
      </c>
      <c r="C4" s="6" t="s">
        <v>27</v>
      </c>
      <c r="D4" s="29">
        <v>45660</v>
      </c>
      <c r="E4" s="29">
        <v>45667</v>
      </c>
      <c r="F4" s="29">
        <v>45674</v>
      </c>
      <c r="G4" s="45">
        <v>45681</v>
      </c>
      <c r="H4" s="30">
        <v>45688</v>
      </c>
      <c r="I4" s="162">
        <f>SUM(D5:H5)+R5+J5+J6</f>
        <v>402</v>
      </c>
      <c r="J4" s="25"/>
      <c r="K4" s="13" t="s">
        <v>81</v>
      </c>
      <c r="L4" s="55"/>
      <c r="M4" s="36">
        <v>45661</v>
      </c>
      <c r="N4" s="37">
        <v>45668</v>
      </c>
      <c r="O4" s="37">
        <v>45675</v>
      </c>
      <c r="P4" s="37">
        <v>45682</v>
      </c>
      <c r="Q4" s="37"/>
      <c r="R4" s="38" t="s">
        <v>60</v>
      </c>
      <c r="S4" s="58" t="s">
        <v>27</v>
      </c>
      <c r="V4" s="57"/>
    </row>
    <row r="5" spans="2:22" ht="12.75" customHeight="1">
      <c r="B5" s="163"/>
      <c r="C5" s="31" t="s">
        <v>28</v>
      </c>
      <c r="D5" s="32">
        <v>46</v>
      </c>
      <c r="E5" s="32">
        <v>52</v>
      </c>
      <c r="F5" s="32">
        <v>50</v>
      </c>
      <c r="G5" s="46">
        <v>50</v>
      </c>
      <c r="H5" s="33">
        <v>47</v>
      </c>
      <c r="I5" s="163"/>
      <c r="J5" s="27">
        <v>0</v>
      </c>
      <c r="K5" s="28" t="s">
        <v>82</v>
      </c>
      <c r="L5" s="55"/>
      <c r="M5" s="39">
        <v>33</v>
      </c>
      <c r="N5" s="40">
        <v>35</v>
      </c>
      <c r="O5" s="40">
        <v>39</v>
      </c>
      <c r="P5" s="40">
        <v>39</v>
      </c>
      <c r="Q5" s="40"/>
      <c r="R5" s="41">
        <f>SUM(M5:Q5)</f>
        <v>146</v>
      </c>
      <c r="S5" s="58" t="s">
        <v>28</v>
      </c>
      <c r="V5" s="57"/>
    </row>
    <row r="6" spans="2:22" ht="12.75" customHeight="1">
      <c r="B6" s="164"/>
      <c r="C6" s="7" t="s">
        <v>79</v>
      </c>
      <c r="D6" s="2">
        <v>141</v>
      </c>
      <c r="E6" s="2">
        <v>162</v>
      </c>
      <c r="F6" s="2">
        <v>155</v>
      </c>
      <c r="G6" s="8">
        <v>148</v>
      </c>
      <c r="H6" s="29">
        <v>130</v>
      </c>
      <c r="I6" s="35">
        <f>SUM(D6:H6)</f>
        <v>736</v>
      </c>
      <c r="J6" s="26">
        <v>11</v>
      </c>
      <c r="K6" s="14" t="s">
        <v>92</v>
      </c>
      <c r="L6" s="55"/>
      <c r="M6" s="42">
        <v>138</v>
      </c>
      <c r="N6" s="43">
        <v>147</v>
      </c>
      <c r="O6" s="43">
        <v>155</v>
      </c>
      <c r="P6" s="43">
        <v>156</v>
      </c>
      <c r="Q6" s="43"/>
      <c r="R6" s="44">
        <f>SUM(M6:Q6)</f>
        <v>596</v>
      </c>
      <c r="S6" s="58" t="s">
        <v>79</v>
      </c>
      <c r="T6" s="4">
        <f>I6+R6</f>
        <v>1332</v>
      </c>
      <c r="U6" s="4">
        <v>9</v>
      </c>
      <c r="V6" s="70">
        <f>T6/U6</f>
        <v>148</v>
      </c>
    </row>
    <row r="7" spans="2:22" ht="12.75" customHeight="1">
      <c r="B7" s="162" t="s">
        <v>61</v>
      </c>
      <c r="C7" s="6" t="s">
        <v>27</v>
      </c>
      <c r="D7" s="29">
        <v>7</v>
      </c>
      <c r="E7" s="29">
        <v>14</v>
      </c>
      <c r="F7" s="29">
        <v>21</v>
      </c>
      <c r="G7" s="45">
        <v>28</v>
      </c>
      <c r="H7" s="48"/>
      <c r="I7" s="162">
        <f>SUM(C8:H8)+R9+J8+J9</f>
        <v>338</v>
      </c>
      <c r="J7" s="25"/>
      <c r="K7" s="13" t="s">
        <v>81</v>
      </c>
      <c r="L7" s="55"/>
      <c r="M7" s="56" t="s">
        <v>115</v>
      </c>
      <c r="N7" s="56"/>
      <c r="O7" s="56"/>
      <c r="P7" s="56"/>
      <c r="Q7" s="56"/>
      <c r="R7" s="56"/>
      <c r="S7" s="18"/>
      <c r="V7" s="57"/>
    </row>
    <row r="8" spans="2:22" ht="12.75" customHeight="1">
      <c r="B8" s="163"/>
      <c r="C8" s="31" t="s">
        <v>28</v>
      </c>
      <c r="D8" s="32">
        <v>45</v>
      </c>
      <c r="E8" s="32">
        <v>47</v>
      </c>
      <c r="F8" s="32">
        <v>44</v>
      </c>
      <c r="G8" s="46">
        <v>48</v>
      </c>
      <c r="H8" s="33"/>
      <c r="I8" s="163"/>
      <c r="J8" s="27">
        <v>0</v>
      </c>
      <c r="K8" s="28" t="s">
        <v>82</v>
      </c>
      <c r="L8" s="55"/>
      <c r="M8" s="36">
        <v>45689</v>
      </c>
      <c r="N8" s="37">
        <v>45696</v>
      </c>
      <c r="O8" s="37">
        <v>45703</v>
      </c>
      <c r="P8" s="37">
        <v>45710</v>
      </c>
      <c r="Q8" s="37"/>
      <c r="R8" s="38" t="s">
        <v>60</v>
      </c>
      <c r="S8" s="58" t="s">
        <v>27</v>
      </c>
      <c r="V8" s="57"/>
    </row>
    <row r="9" spans="2:22" ht="12.75" customHeight="1">
      <c r="B9" s="164"/>
      <c r="C9" s="7" t="s">
        <v>79</v>
      </c>
      <c r="D9" s="2">
        <v>135</v>
      </c>
      <c r="E9" s="2">
        <v>135</v>
      </c>
      <c r="F9" s="2">
        <v>122</v>
      </c>
      <c r="G9" s="8">
        <v>141</v>
      </c>
      <c r="H9" s="34"/>
      <c r="I9" s="35">
        <f>SUM(C9:H9)</f>
        <v>533</v>
      </c>
      <c r="J9" s="26">
        <v>0</v>
      </c>
      <c r="K9" s="14" t="s">
        <v>92</v>
      </c>
      <c r="L9" s="55"/>
      <c r="M9" s="39">
        <v>38</v>
      </c>
      <c r="N9" s="40">
        <v>39</v>
      </c>
      <c r="O9" s="40">
        <v>38</v>
      </c>
      <c r="P9" s="40">
        <v>39</v>
      </c>
      <c r="Q9" s="40"/>
      <c r="R9" s="41">
        <f>SUM(M9:P9)</f>
        <v>154</v>
      </c>
      <c r="S9" s="58" t="s">
        <v>28</v>
      </c>
      <c r="V9" s="57"/>
    </row>
    <row r="10" spans="2:22" ht="12.75" customHeight="1">
      <c r="B10" s="162" t="s">
        <v>63</v>
      </c>
      <c r="C10" s="6" t="s">
        <v>27</v>
      </c>
      <c r="D10" s="75">
        <v>44992</v>
      </c>
      <c r="E10" s="75">
        <v>44999</v>
      </c>
      <c r="F10" s="75">
        <v>45006</v>
      </c>
      <c r="G10" s="76">
        <v>45013</v>
      </c>
      <c r="H10" s="52"/>
      <c r="I10" s="162">
        <f>SUM(D11:H11)+R13+J12</f>
        <v>410</v>
      </c>
      <c r="J10" s="25"/>
      <c r="K10" s="13" t="s">
        <v>81</v>
      </c>
      <c r="L10" s="55"/>
      <c r="M10" s="42">
        <v>161</v>
      </c>
      <c r="N10" s="43">
        <v>164</v>
      </c>
      <c r="O10" s="43">
        <v>159</v>
      </c>
      <c r="P10" s="43">
        <v>165</v>
      </c>
      <c r="Q10" s="43"/>
      <c r="R10" s="44">
        <f>SUM(M10:Q10)</f>
        <v>649</v>
      </c>
      <c r="S10" s="58" t="s">
        <v>79</v>
      </c>
      <c r="T10" s="4">
        <f>I9+R10</f>
        <v>1182</v>
      </c>
      <c r="U10" s="4">
        <v>8</v>
      </c>
      <c r="V10" s="70">
        <f>T10/U10</f>
        <v>147.75</v>
      </c>
    </row>
    <row r="11" spans="2:22" ht="12.75" customHeight="1">
      <c r="B11" s="163"/>
      <c r="C11" s="31" t="s">
        <v>28</v>
      </c>
      <c r="D11" s="32">
        <v>46</v>
      </c>
      <c r="E11" s="32">
        <v>50</v>
      </c>
      <c r="F11" s="32">
        <v>52</v>
      </c>
      <c r="G11" s="46">
        <v>51</v>
      </c>
      <c r="H11" s="33"/>
      <c r="I11" s="163"/>
      <c r="J11" s="27">
        <v>0</v>
      </c>
      <c r="K11" s="28" t="s">
        <v>82</v>
      </c>
      <c r="L11" s="55"/>
      <c r="M11" s="56" t="s">
        <v>116</v>
      </c>
      <c r="N11" s="56"/>
      <c r="O11" s="56"/>
      <c r="P11" s="56"/>
      <c r="Q11" s="56"/>
      <c r="R11" s="56"/>
      <c r="S11" s="18"/>
      <c r="V11" s="57"/>
    </row>
    <row r="12" spans="2:22" ht="12.75" customHeight="1">
      <c r="B12" s="164"/>
      <c r="C12" s="7" t="s">
        <v>79</v>
      </c>
      <c r="D12" s="2">
        <v>134</v>
      </c>
      <c r="E12" s="2">
        <v>143</v>
      </c>
      <c r="F12" s="2">
        <v>150</v>
      </c>
      <c r="G12" s="8">
        <v>144</v>
      </c>
      <c r="H12" s="34"/>
      <c r="I12" s="35">
        <f>SUM(D12:H12)</f>
        <v>571</v>
      </c>
      <c r="J12" s="26">
        <v>0</v>
      </c>
      <c r="K12" s="14" t="s">
        <v>92</v>
      </c>
      <c r="L12" s="55"/>
      <c r="M12" s="36">
        <v>44986</v>
      </c>
      <c r="N12" s="37">
        <v>44993</v>
      </c>
      <c r="O12" s="37">
        <v>45000</v>
      </c>
      <c r="P12" s="37">
        <v>45007</v>
      </c>
      <c r="Q12" s="37">
        <v>45014</v>
      </c>
      <c r="R12" s="38" t="s">
        <v>60</v>
      </c>
      <c r="S12" s="58" t="s">
        <v>27</v>
      </c>
      <c r="V12" s="57"/>
    </row>
    <row r="13" spans="2:22" s="4" customFormat="1" ht="12.75" customHeight="1">
      <c r="B13" s="162" t="s">
        <v>64</v>
      </c>
      <c r="C13" s="6"/>
      <c r="D13" s="16"/>
      <c r="E13" s="16"/>
      <c r="F13" s="16"/>
      <c r="G13" s="47"/>
      <c r="H13" s="49"/>
      <c r="I13" s="162">
        <f>SUM(D14:H14)+R17+J15</f>
        <v>0</v>
      </c>
      <c r="J13" s="25"/>
      <c r="K13" s="28" t="s">
        <v>81</v>
      </c>
      <c r="L13" s="59"/>
      <c r="M13" s="39">
        <v>42</v>
      </c>
      <c r="N13" s="40">
        <v>40</v>
      </c>
      <c r="O13" s="40">
        <v>40</v>
      </c>
      <c r="P13" s="40">
        <v>47</v>
      </c>
      <c r="Q13" s="40">
        <v>42</v>
      </c>
      <c r="R13" s="41">
        <f>SUM(M13:Q13)</f>
        <v>211</v>
      </c>
      <c r="S13" s="58" t="s">
        <v>28</v>
      </c>
      <c r="V13" s="60"/>
    </row>
    <row r="14" spans="2:22" s="4" customFormat="1" ht="12.75" customHeight="1">
      <c r="B14" s="163"/>
      <c r="C14" s="31"/>
      <c r="D14" s="32"/>
      <c r="E14" s="32"/>
      <c r="F14" s="32"/>
      <c r="G14" s="46"/>
      <c r="H14" s="33"/>
      <c r="I14" s="163"/>
      <c r="J14" s="27">
        <v>0</v>
      </c>
      <c r="K14" s="28" t="s">
        <v>82</v>
      </c>
      <c r="L14" s="59"/>
      <c r="M14" s="42">
        <v>178</v>
      </c>
      <c r="N14" s="43">
        <v>159</v>
      </c>
      <c r="O14" s="43">
        <v>159</v>
      </c>
      <c r="P14" s="43">
        <v>186</v>
      </c>
      <c r="Q14" s="43">
        <v>172</v>
      </c>
      <c r="R14" s="44">
        <f>SUM(M14:Q14)</f>
        <v>854</v>
      </c>
      <c r="S14" s="58" t="s">
        <v>79</v>
      </c>
      <c r="T14" s="4">
        <f>I12+R14</f>
        <v>1425</v>
      </c>
      <c r="U14" s="4">
        <v>9</v>
      </c>
      <c r="V14" s="70">
        <f>T14/U14</f>
        <v>158.33333333333334</v>
      </c>
    </row>
    <row r="15" spans="2:22" s="4" customFormat="1" ht="12.75" customHeight="1">
      <c r="B15" s="164"/>
      <c r="C15" s="7"/>
      <c r="D15" s="2"/>
      <c r="E15" s="2"/>
      <c r="F15" s="2"/>
      <c r="G15" s="8"/>
      <c r="H15" s="34"/>
      <c r="I15" s="35">
        <f>SUM(D15:H15)</f>
        <v>0</v>
      </c>
      <c r="J15" s="26">
        <v>0</v>
      </c>
      <c r="K15" s="14" t="s">
        <v>92</v>
      </c>
      <c r="L15" s="59"/>
      <c r="M15" s="56" t="s">
        <v>117</v>
      </c>
      <c r="N15" s="56"/>
      <c r="O15" s="56"/>
      <c r="P15" s="56"/>
      <c r="Q15" s="56"/>
      <c r="R15" s="56"/>
      <c r="S15" s="18"/>
      <c r="V15" s="60"/>
    </row>
    <row r="16" spans="2:22" s="4" customFormat="1" ht="12.75" customHeight="1">
      <c r="B16" s="162" t="s">
        <v>65</v>
      </c>
      <c r="C16" s="6"/>
      <c r="D16" s="50"/>
      <c r="E16" s="50"/>
      <c r="F16" s="50"/>
      <c r="G16" s="51"/>
      <c r="H16" s="51"/>
      <c r="I16" s="162">
        <f>SUM(D17:H17)+R21+J18</f>
        <v>0</v>
      </c>
      <c r="J16" s="25"/>
      <c r="K16" s="13" t="s">
        <v>81</v>
      </c>
      <c r="L16" s="59"/>
      <c r="M16" s="36"/>
      <c r="N16" s="37"/>
      <c r="O16" s="37"/>
      <c r="P16" s="37"/>
      <c r="Q16" s="37"/>
      <c r="R16" s="38" t="s">
        <v>60</v>
      </c>
      <c r="S16" s="18" t="s">
        <v>27</v>
      </c>
      <c r="V16" s="60"/>
    </row>
    <row r="17" spans="2:22" s="4" customFormat="1" ht="12.75" customHeight="1">
      <c r="B17" s="163"/>
      <c r="C17" s="31"/>
      <c r="D17" s="32"/>
      <c r="E17" s="32"/>
      <c r="F17" s="32"/>
      <c r="G17" s="46"/>
      <c r="H17" s="33"/>
      <c r="I17" s="163"/>
      <c r="J17" s="27">
        <v>0</v>
      </c>
      <c r="K17" s="28" t="s">
        <v>82</v>
      </c>
      <c r="L17" s="59"/>
      <c r="M17" s="39"/>
      <c r="N17" s="40"/>
      <c r="O17" s="40"/>
      <c r="P17" s="40"/>
      <c r="Q17" s="40"/>
      <c r="R17" s="41">
        <f>SUM(M17:Q17)</f>
        <v>0</v>
      </c>
      <c r="S17" s="18" t="s">
        <v>28</v>
      </c>
      <c r="V17" s="60"/>
    </row>
    <row r="18" spans="2:22" s="4" customFormat="1" ht="12.75" customHeight="1">
      <c r="B18" s="164"/>
      <c r="C18" s="7"/>
      <c r="D18" s="2"/>
      <c r="E18" s="2"/>
      <c r="F18" s="2"/>
      <c r="G18" s="8"/>
      <c r="H18" s="34"/>
      <c r="I18" s="35">
        <f>SUM(D18:H18)</f>
        <v>0</v>
      </c>
      <c r="J18" s="26">
        <v>0</v>
      </c>
      <c r="K18" s="14" t="s">
        <v>92</v>
      </c>
      <c r="L18" s="59"/>
      <c r="M18" s="42"/>
      <c r="N18" s="43"/>
      <c r="O18" s="43"/>
      <c r="P18" s="43"/>
      <c r="Q18" s="43"/>
      <c r="R18" s="44">
        <f>SUM(M18:Q18)</f>
        <v>0</v>
      </c>
      <c r="S18" s="18" t="s">
        <v>79</v>
      </c>
      <c r="T18" s="4">
        <f>I15+R18</f>
        <v>0</v>
      </c>
      <c r="V18" s="70" t="e">
        <f>T18/U18</f>
        <v>#DIV/0!</v>
      </c>
    </row>
    <row r="19" spans="2:22" s="4" customFormat="1" ht="12.75" customHeight="1">
      <c r="B19" s="162" t="s">
        <v>66</v>
      </c>
      <c r="C19" s="6"/>
      <c r="D19" s="50"/>
      <c r="E19" s="50"/>
      <c r="F19" s="50"/>
      <c r="G19" s="51"/>
      <c r="H19" s="52"/>
      <c r="I19" s="162">
        <f>SUM(D20:H20)+R25+J20+J21</f>
        <v>0</v>
      </c>
      <c r="J19" s="25"/>
      <c r="K19" s="13" t="s">
        <v>81</v>
      </c>
      <c r="L19" s="59"/>
      <c r="M19" s="56" t="s">
        <v>118</v>
      </c>
      <c r="N19" s="56"/>
      <c r="O19" s="56"/>
      <c r="P19" s="56"/>
      <c r="Q19" s="56"/>
      <c r="R19" s="56"/>
      <c r="S19" s="18"/>
      <c r="V19" s="70"/>
    </row>
    <row r="20" spans="2:22" s="4" customFormat="1" ht="12.75" customHeight="1">
      <c r="B20" s="163"/>
      <c r="C20" s="31"/>
      <c r="D20" s="32"/>
      <c r="E20" s="32"/>
      <c r="F20" s="32"/>
      <c r="G20" s="46"/>
      <c r="H20" s="33"/>
      <c r="I20" s="163"/>
      <c r="J20" s="27">
        <v>0</v>
      </c>
      <c r="K20" s="28" t="s">
        <v>82</v>
      </c>
      <c r="L20" s="59"/>
      <c r="M20" s="36"/>
      <c r="N20" s="37"/>
      <c r="O20" s="37"/>
      <c r="P20" s="37"/>
      <c r="Q20" s="37"/>
      <c r="R20" s="38" t="s">
        <v>60</v>
      </c>
      <c r="S20" s="18" t="s">
        <v>27</v>
      </c>
      <c r="V20" s="70"/>
    </row>
    <row r="21" spans="2:22" s="4" customFormat="1" ht="12.75" customHeight="1">
      <c r="B21" s="164"/>
      <c r="C21" s="7"/>
      <c r="D21" s="2"/>
      <c r="E21" s="2"/>
      <c r="F21" s="2"/>
      <c r="G21" s="8"/>
      <c r="H21" s="34"/>
      <c r="I21" s="35">
        <f>SUM(D21:H21)</f>
        <v>0</v>
      </c>
      <c r="J21" s="26">
        <v>0</v>
      </c>
      <c r="K21" s="14" t="s">
        <v>92</v>
      </c>
      <c r="L21" s="59"/>
      <c r="M21" s="39"/>
      <c r="N21" s="40"/>
      <c r="O21" s="40"/>
      <c r="P21" s="40"/>
      <c r="Q21" s="40"/>
      <c r="R21" s="41">
        <f>SUM(M21:Q21)</f>
        <v>0</v>
      </c>
      <c r="S21" s="18" t="s">
        <v>28</v>
      </c>
      <c r="T21" s="4">
        <f>I18+R22</f>
        <v>0</v>
      </c>
      <c r="V21" s="70" t="e">
        <f>T21/U21</f>
        <v>#DIV/0!</v>
      </c>
    </row>
    <row r="22" spans="2:22" s="4" customFormat="1" ht="12.75" customHeight="1">
      <c r="B22" s="162" t="s">
        <v>67</v>
      </c>
      <c r="C22" s="6"/>
      <c r="D22" s="50"/>
      <c r="E22" s="50"/>
      <c r="F22" s="50"/>
      <c r="G22" s="51"/>
      <c r="H22" s="51"/>
      <c r="I22" s="162">
        <f>SUM(D23:H23)+R29+J23+J24</f>
        <v>0</v>
      </c>
      <c r="J22" s="25"/>
      <c r="K22" s="13" t="s">
        <v>81</v>
      </c>
      <c r="L22" s="59"/>
      <c r="M22" s="42"/>
      <c r="N22" s="43"/>
      <c r="O22" s="43"/>
      <c r="P22" s="43"/>
      <c r="Q22" s="43"/>
      <c r="R22" s="44">
        <f>SUM(M22:Q22)</f>
        <v>0</v>
      </c>
      <c r="S22" s="18" t="s">
        <v>79</v>
      </c>
      <c r="V22" s="70"/>
    </row>
    <row r="23" spans="2:22" s="4" customFormat="1" ht="12.75" customHeight="1">
      <c r="B23" s="163"/>
      <c r="C23" s="31"/>
      <c r="D23" s="32"/>
      <c r="E23" s="32"/>
      <c r="F23" s="32"/>
      <c r="G23" s="46"/>
      <c r="H23" s="33"/>
      <c r="I23" s="163"/>
      <c r="J23" s="27">
        <v>0</v>
      </c>
      <c r="K23" s="28" t="s">
        <v>82</v>
      </c>
      <c r="M23" s="56" t="s">
        <v>120</v>
      </c>
      <c r="N23" s="56"/>
      <c r="O23" s="56"/>
      <c r="P23" s="56"/>
      <c r="Q23" s="56"/>
      <c r="R23" s="56"/>
      <c r="S23" s="18"/>
      <c r="V23" s="70"/>
    </row>
    <row r="24" spans="2:22" s="4" customFormat="1" ht="12.75" customHeight="1">
      <c r="B24" s="164"/>
      <c r="C24" s="7"/>
      <c r="D24" s="2"/>
      <c r="E24" s="2"/>
      <c r="F24" s="2"/>
      <c r="G24" s="8"/>
      <c r="H24" s="34"/>
      <c r="I24" s="35">
        <f>SUM(D24:H24)</f>
        <v>0</v>
      </c>
      <c r="J24" s="26">
        <v>0</v>
      </c>
      <c r="K24" s="14" t="s">
        <v>92</v>
      </c>
      <c r="M24" s="36"/>
      <c r="N24" s="37"/>
      <c r="O24" s="37"/>
      <c r="P24" s="37"/>
      <c r="Q24" s="40"/>
      <c r="R24" s="38" t="s">
        <v>60</v>
      </c>
      <c r="S24" s="18" t="s">
        <v>27</v>
      </c>
      <c r="V24" s="70"/>
    </row>
    <row r="25" spans="2:22" s="4" customFormat="1" ht="12.75" customHeight="1">
      <c r="B25" s="162" t="s">
        <v>68</v>
      </c>
      <c r="C25" s="6"/>
      <c r="D25" s="50"/>
      <c r="E25" s="50"/>
      <c r="F25" s="50"/>
      <c r="G25" s="51"/>
      <c r="H25" s="49"/>
      <c r="I25" s="162">
        <f>SUM(D26:H26)+R33+J27</f>
        <v>0</v>
      </c>
      <c r="J25" s="25"/>
      <c r="K25" s="13" t="s">
        <v>81</v>
      </c>
      <c r="M25" s="39"/>
      <c r="N25" s="40"/>
      <c r="O25" s="40"/>
      <c r="P25" s="40"/>
      <c r="Q25" s="43"/>
      <c r="R25" s="41">
        <f>SUM(M25:Q25)</f>
        <v>0</v>
      </c>
      <c r="S25" s="18" t="s">
        <v>28</v>
      </c>
      <c r="T25" s="4">
        <f>I21+R26</f>
        <v>0</v>
      </c>
      <c r="V25" s="70" t="e">
        <f>T25/U25</f>
        <v>#DIV/0!</v>
      </c>
    </row>
    <row r="26" spans="2:22" s="4" customFormat="1" ht="12.75" customHeight="1">
      <c r="B26" s="163"/>
      <c r="C26" s="31"/>
      <c r="D26" s="32"/>
      <c r="E26" s="32"/>
      <c r="F26" s="32"/>
      <c r="G26" s="46"/>
      <c r="H26" s="33"/>
      <c r="I26" s="163"/>
      <c r="J26" s="27">
        <v>0</v>
      </c>
      <c r="K26" s="28" t="s">
        <v>82</v>
      </c>
      <c r="M26" s="42"/>
      <c r="N26" s="43"/>
      <c r="O26" s="43"/>
      <c r="P26" s="43"/>
      <c r="Q26" s="18"/>
      <c r="R26" s="44">
        <f>SUM(M26:Q26)</f>
        <v>0</v>
      </c>
      <c r="S26" s="18" t="s">
        <v>79</v>
      </c>
      <c r="V26" s="70"/>
    </row>
    <row r="27" spans="2:22" s="4" customFormat="1" ht="12.75" customHeight="1">
      <c r="B27" s="164"/>
      <c r="C27" s="7"/>
      <c r="D27" s="2"/>
      <c r="E27" s="2"/>
      <c r="F27" s="2"/>
      <c r="G27" s="8"/>
      <c r="H27" s="34"/>
      <c r="I27" s="35">
        <f>SUM(D27:H27)</f>
        <v>0</v>
      </c>
      <c r="J27" s="26">
        <v>0</v>
      </c>
      <c r="K27" s="14" t="s">
        <v>92</v>
      </c>
      <c r="M27" s="56" t="s">
        <v>149</v>
      </c>
      <c r="N27" s="56"/>
      <c r="O27" s="56"/>
      <c r="P27" s="56"/>
      <c r="Q27" s="37"/>
      <c r="R27" s="56"/>
      <c r="S27" s="18"/>
      <c r="V27" s="70"/>
    </row>
    <row r="28" spans="2:22" s="4" customFormat="1" ht="12.75" customHeight="1">
      <c r="B28" s="162" t="s">
        <v>71</v>
      </c>
      <c r="C28" s="6"/>
      <c r="D28" s="50"/>
      <c r="E28" s="50"/>
      <c r="F28" s="50"/>
      <c r="G28" s="51"/>
      <c r="H28" s="52"/>
      <c r="I28" s="162">
        <f>SUM(D29:H29)+R37+J30</f>
        <v>0</v>
      </c>
      <c r="J28" s="25"/>
      <c r="K28" s="13" t="s">
        <v>81</v>
      </c>
      <c r="M28" s="36"/>
      <c r="N28" s="37"/>
      <c r="O28" s="37"/>
      <c r="P28" s="37"/>
      <c r="Q28" s="85"/>
      <c r="R28" s="38" t="s">
        <v>60</v>
      </c>
      <c r="S28" s="18" t="s">
        <v>27</v>
      </c>
      <c r="V28" s="70"/>
    </row>
    <row r="29" spans="2:22" s="4" customFormat="1" ht="12.75" customHeight="1">
      <c r="B29" s="163"/>
      <c r="C29" s="31"/>
      <c r="D29" s="32"/>
      <c r="E29" s="32"/>
      <c r="F29" s="32"/>
      <c r="G29" s="46"/>
      <c r="H29" s="33"/>
      <c r="I29" s="163"/>
      <c r="J29" s="27">
        <v>0</v>
      </c>
      <c r="K29" s="28" t="s">
        <v>82</v>
      </c>
      <c r="M29" s="39"/>
      <c r="N29" s="40"/>
      <c r="O29" s="40"/>
      <c r="P29" s="40"/>
      <c r="Q29" s="43"/>
      <c r="R29" s="41">
        <f>SUM(M29:Q29)</f>
        <v>0</v>
      </c>
      <c r="S29" s="18" t="s">
        <v>28</v>
      </c>
      <c r="T29" s="4">
        <f>I24+R30</f>
        <v>0</v>
      </c>
      <c r="V29" s="70" t="e">
        <f>T29/U29</f>
        <v>#DIV/0!</v>
      </c>
    </row>
    <row r="30" spans="2:22" s="4" customFormat="1" ht="12.75" customHeight="1">
      <c r="B30" s="164"/>
      <c r="C30" s="7"/>
      <c r="D30" s="2"/>
      <c r="E30" s="2"/>
      <c r="F30" s="2"/>
      <c r="G30" s="8"/>
      <c r="H30" s="34"/>
      <c r="I30" s="35">
        <f>SUM(D30:H30)</f>
        <v>0</v>
      </c>
      <c r="J30" s="26">
        <v>0</v>
      </c>
      <c r="K30" s="14" t="s">
        <v>92</v>
      </c>
      <c r="M30" s="42"/>
      <c r="N30" s="43"/>
      <c r="O30" s="43"/>
      <c r="P30" s="43"/>
      <c r="Q30" s="56"/>
      <c r="R30" s="44">
        <f>SUM(M30:Q30)</f>
        <v>0</v>
      </c>
      <c r="S30" s="18" t="s">
        <v>79</v>
      </c>
      <c r="V30" s="70"/>
    </row>
    <row r="31" spans="2:22" s="4" customFormat="1" ht="12.75" customHeight="1">
      <c r="B31" s="162" t="s">
        <v>72</v>
      </c>
      <c r="C31" s="6"/>
      <c r="D31" s="50"/>
      <c r="E31" s="50"/>
      <c r="F31" s="50"/>
      <c r="G31" s="51"/>
      <c r="H31" s="51"/>
      <c r="I31" s="162">
        <f>SUM(D32:H32)+R41+J33</f>
        <v>0</v>
      </c>
      <c r="J31" s="25"/>
      <c r="K31" s="13" t="s">
        <v>81</v>
      </c>
      <c r="M31" s="56" t="s">
        <v>153</v>
      </c>
      <c r="N31" s="56"/>
      <c r="O31" s="56"/>
      <c r="P31" s="56"/>
      <c r="Q31" s="37"/>
      <c r="R31" s="56"/>
      <c r="S31" s="18"/>
      <c r="V31" s="70"/>
    </row>
    <row r="32" spans="2:22" s="4" customFormat="1" ht="12.75" customHeight="1">
      <c r="B32" s="163"/>
      <c r="C32" s="31"/>
      <c r="D32" s="32"/>
      <c r="E32" s="32"/>
      <c r="F32" s="32"/>
      <c r="G32" s="46"/>
      <c r="H32" s="33"/>
      <c r="I32" s="163"/>
      <c r="J32" s="27">
        <v>0</v>
      </c>
      <c r="K32" s="28" t="s">
        <v>82</v>
      </c>
      <c r="M32" s="36"/>
      <c r="N32" s="37"/>
      <c r="O32" s="37"/>
      <c r="P32" s="37"/>
      <c r="Q32" s="40"/>
      <c r="R32" s="38" t="s">
        <v>60</v>
      </c>
      <c r="S32" s="18" t="s">
        <v>27</v>
      </c>
      <c r="V32" s="70"/>
    </row>
    <row r="33" spans="2:22" s="4" customFormat="1" ht="12.75" customHeight="1">
      <c r="B33" s="164"/>
      <c r="C33" s="7"/>
      <c r="D33" s="2"/>
      <c r="E33" s="2"/>
      <c r="F33" s="2"/>
      <c r="G33" s="8"/>
      <c r="H33" s="34"/>
      <c r="I33" s="35">
        <f>SUM(D33:H33)</f>
        <v>0</v>
      </c>
      <c r="J33" s="26">
        <v>0</v>
      </c>
      <c r="K33" s="14" t="s">
        <v>92</v>
      </c>
      <c r="M33" s="39"/>
      <c r="N33" s="40"/>
      <c r="O33" s="40"/>
      <c r="P33" s="40"/>
      <c r="Q33" s="43"/>
      <c r="R33" s="41">
        <f>SUM(M33:Q33)</f>
        <v>0</v>
      </c>
      <c r="S33" s="18" t="s">
        <v>28</v>
      </c>
      <c r="T33" s="4">
        <f>I27+R34</f>
        <v>0</v>
      </c>
      <c r="V33" s="70" t="e">
        <f>T33/U33</f>
        <v>#DIV/0!</v>
      </c>
    </row>
    <row r="34" spans="2:22" s="4" customFormat="1" ht="12.75" customHeight="1">
      <c r="B34" s="162" t="s">
        <v>74</v>
      </c>
      <c r="C34" s="6"/>
      <c r="D34" s="50"/>
      <c r="E34" s="50"/>
      <c r="F34" s="50"/>
      <c r="G34" s="51"/>
      <c r="H34" s="48"/>
      <c r="I34" s="162">
        <f>SUM(D35:H35)+R45+J36</f>
        <v>0</v>
      </c>
      <c r="J34" s="25"/>
      <c r="K34" s="13" t="s">
        <v>81</v>
      </c>
      <c r="M34" s="42"/>
      <c r="N34" s="43"/>
      <c r="O34" s="43"/>
      <c r="P34" s="43"/>
      <c r="Q34" s="56"/>
      <c r="R34" s="44">
        <f>SUM(M34:Q34)</f>
        <v>0</v>
      </c>
      <c r="S34" s="18" t="s">
        <v>79</v>
      </c>
      <c r="V34" s="70"/>
    </row>
    <row r="35" spans="2:22" s="4" customFormat="1" ht="12.75" customHeight="1">
      <c r="B35" s="163"/>
      <c r="C35" s="31"/>
      <c r="D35" s="32"/>
      <c r="E35" s="32"/>
      <c r="F35" s="32"/>
      <c r="G35" s="46"/>
      <c r="H35" s="33"/>
      <c r="I35" s="163"/>
      <c r="J35" s="27">
        <v>0</v>
      </c>
      <c r="K35" s="28" t="s">
        <v>82</v>
      </c>
      <c r="M35" s="56" t="s">
        <v>154</v>
      </c>
      <c r="N35" s="56"/>
      <c r="O35" s="56"/>
      <c r="P35" s="56"/>
      <c r="Q35" s="37"/>
      <c r="R35" s="56"/>
      <c r="S35" s="18"/>
      <c r="V35" s="70"/>
    </row>
    <row r="36" spans="2:22" s="4" customFormat="1" ht="12.75" customHeight="1">
      <c r="B36" s="164"/>
      <c r="C36" s="7"/>
      <c r="D36" s="2"/>
      <c r="E36" s="2"/>
      <c r="F36" s="2"/>
      <c r="G36" s="8"/>
      <c r="H36" s="34"/>
      <c r="I36" s="35">
        <f>SUM(D36:H36)</f>
        <v>0</v>
      </c>
      <c r="J36" s="26">
        <v>0</v>
      </c>
      <c r="K36" s="14" t="s">
        <v>92</v>
      </c>
      <c r="M36" s="36"/>
      <c r="N36" s="37"/>
      <c r="O36" s="37"/>
      <c r="P36" s="37"/>
      <c r="Q36" s="40"/>
      <c r="R36" s="38" t="s">
        <v>60</v>
      </c>
      <c r="S36" s="18" t="s">
        <v>27</v>
      </c>
      <c r="V36" s="70"/>
    </row>
    <row r="37" spans="2:22" s="4" customFormat="1" ht="12.75" customHeight="1">
      <c r="B37" s="162" t="s">
        <v>75</v>
      </c>
      <c r="C37" s="6"/>
      <c r="D37" s="50"/>
      <c r="E37" s="50"/>
      <c r="F37" s="50"/>
      <c r="G37" s="51"/>
      <c r="H37" s="52"/>
      <c r="I37" s="162">
        <f>SUM(D38:H38)+R49+J39</f>
        <v>0</v>
      </c>
      <c r="J37" s="25"/>
      <c r="K37" s="13" t="s">
        <v>81</v>
      </c>
      <c r="M37" s="39"/>
      <c r="N37" s="40"/>
      <c r="O37" s="40"/>
      <c r="P37" s="40"/>
      <c r="Q37" s="43"/>
      <c r="R37" s="41">
        <f>SUM(M37:Q37)</f>
        <v>0</v>
      </c>
      <c r="S37" s="18" t="s">
        <v>28</v>
      </c>
      <c r="T37" s="4">
        <f>I30+R38</f>
        <v>0</v>
      </c>
      <c r="V37" s="70" t="e">
        <f>T37/U37</f>
        <v>#DIV/0!</v>
      </c>
    </row>
    <row r="38" spans="2:22" s="4" customFormat="1" ht="12.75" customHeight="1">
      <c r="B38" s="163"/>
      <c r="C38" s="31"/>
      <c r="D38" s="32"/>
      <c r="E38" s="32"/>
      <c r="F38" s="32"/>
      <c r="G38" s="46"/>
      <c r="H38" s="33"/>
      <c r="I38" s="163"/>
      <c r="J38" s="27">
        <v>0</v>
      </c>
      <c r="K38" s="28" t="s">
        <v>82</v>
      </c>
      <c r="M38" s="42"/>
      <c r="N38" s="43"/>
      <c r="O38" s="43"/>
      <c r="P38" s="43"/>
      <c r="Q38" s="56"/>
      <c r="R38" s="44">
        <f>SUM(M38:P38)</f>
        <v>0</v>
      </c>
      <c r="S38" s="18" t="s">
        <v>79</v>
      </c>
      <c r="V38" s="70"/>
    </row>
    <row r="39" spans="2:22" s="4" customFormat="1" ht="12.75" customHeight="1">
      <c r="B39" s="164"/>
      <c r="C39" s="7"/>
      <c r="D39" s="2"/>
      <c r="E39" s="2"/>
      <c r="F39" s="2"/>
      <c r="G39" s="8"/>
      <c r="H39" s="34"/>
      <c r="I39" s="35">
        <f>SUM(D39:H39)</f>
        <v>0</v>
      </c>
      <c r="J39" s="26">
        <v>0</v>
      </c>
      <c r="K39" s="14" t="s">
        <v>92</v>
      </c>
      <c r="M39" s="56" t="s">
        <v>155</v>
      </c>
      <c r="N39" s="56"/>
      <c r="O39" s="56"/>
      <c r="P39" s="56"/>
      <c r="Q39" s="37"/>
      <c r="R39" s="56"/>
      <c r="S39" s="18"/>
      <c r="V39" s="60"/>
    </row>
    <row r="40" spans="2:22" s="4" customFormat="1" ht="33" customHeight="1">
      <c r="B40" s="61"/>
      <c r="G40" s="160" t="s">
        <v>146</v>
      </c>
      <c r="H40" s="161"/>
      <c r="I40" s="11">
        <f>I4+I7+I10+I13+I16+I19+I22+I25+I28+I31+I34+I37-J40-J41</f>
        <v>1139</v>
      </c>
      <c r="J40" s="87">
        <f>J5+J8+J11+J14+J17+J20+J23+J26+J29+J32+J35+J38</f>
        <v>0</v>
      </c>
      <c r="K40" s="4" t="s">
        <v>93</v>
      </c>
      <c r="M40" s="36"/>
      <c r="N40" s="37"/>
      <c r="O40" s="37"/>
      <c r="P40" s="37"/>
      <c r="Q40" s="37"/>
      <c r="R40" s="38" t="s">
        <v>60</v>
      </c>
      <c r="S40" s="18" t="s">
        <v>27</v>
      </c>
      <c r="V40" s="60"/>
    </row>
    <row r="41" spans="2:22" s="4" customFormat="1" ht="12" customHeight="1">
      <c r="B41" s="62"/>
      <c r="C41" s="63"/>
      <c r="D41" s="63"/>
      <c r="E41" s="63"/>
      <c r="F41" s="63"/>
      <c r="G41" s="9"/>
      <c r="H41" s="9"/>
      <c r="I41" s="10"/>
      <c r="J41" s="88">
        <f>J6+J9+J12+J15+J18+J21+J24+J27+J30+J33+J36+J39</f>
        <v>11</v>
      </c>
      <c r="K41" s="4" t="s">
        <v>92</v>
      </c>
      <c r="M41" s="39"/>
      <c r="N41" s="40"/>
      <c r="O41" s="40"/>
      <c r="P41" s="40"/>
      <c r="Q41" s="43"/>
      <c r="R41" s="41">
        <f>SUM(M41:Q41)</f>
        <v>0</v>
      </c>
      <c r="S41" s="18" t="s">
        <v>28</v>
      </c>
      <c r="V41" s="60"/>
    </row>
    <row r="42" spans="2:22" ht="15.75">
      <c r="B42" s="64"/>
      <c r="G42" s="159" t="s">
        <v>57</v>
      </c>
      <c r="H42" s="159"/>
      <c r="I42" s="89">
        <f>I40+J40+J41</f>
        <v>1150</v>
      </c>
      <c r="M42" s="42"/>
      <c r="N42" s="43"/>
      <c r="O42" s="43"/>
      <c r="P42" s="43"/>
      <c r="Q42" s="18"/>
      <c r="R42" s="44">
        <f>SUM(M42:Q42)</f>
        <v>0</v>
      </c>
      <c r="S42" s="18" t="s">
        <v>79</v>
      </c>
      <c r="T42" s="17">
        <f>I33+R42</f>
        <v>0</v>
      </c>
      <c r="V42" s="72" t="e">
        <f>T42/U42</f>
        <v>#DIV/0!</v>
      </c>
    </row>
    <row r="43" spans="2:22">
      <c r="B43" s="64"/>
      <c r="M43" s="56" t="s">
        <v>156</v>
      </c>
      <c r="N43" s="56"/>
      <c r="O43" s="56"/>
      <c r="P43" s="56"/>
      <c r="Q43" s="37"/>
      <c r="R43" s="56"/>
      <c r="S43" s="18"/>
      <c r="V43" s="57"/>
    </row>
    <row r="44" spans="2:22">
      <c r="B44" s="64"/>
      <c r="M44" s="36"/>
      <c r="N44" s="37"/>
      <c r="O44" s="37"/>
      <c r="P44" s="37"/>
      <c r="Q44" s="40"/>
      <c r="R44" s="38" t="s">
        <v>60</v>
      </c>
      <c r="S44" s="18" t="s">
        <v>27</v>
      </c>
      <c r="V44" s="57"/>
    </row>
    <row r="45" spans="2:22" ht="15.75">
      <c r="B45" s="64"/>
      <c r="M45" s="39"/>
      <c r="N45" s="40"/>
      <c r="O45" s="40"/>
      <c r="P45" s="40"/>
      <c r="Q45" s="43"/>
      <c r="R45" s="41">
        <f>SUM(M45:Q45)</f>
        <v>0</v>
      </c>
      <c r="S45" s="18" t="s">
        <v>28</v>
      </c>
      <c r="V45" s="57"/>
    </row>
    <row r="46" spans="2:22" ht="15.75">
      <c r="B46" s="64"/>
      <c r="M46" s="42"/>
      <c r="N46" s="43"/>
      <c r="O46" s="43"/>
      <c r="P46" s="43"/>
      <c r="Q46" s="56"/>
      <c r="R46" s="44">
        <f>SUM(M46:P46)</f>
        <v>0</v>
      </c>
      <c r="S46" s="18" t="s">
        <v>79</v>
      </c>
      <c r="T46">
        <f>I36+R46</f>
        <v>0</v>
      </c>
      <c r="V46" s="72" t="e">
        <f>T46/U46</f>
        <v>#DIV/0!</v>
      </c>
    </row>
    <row r="47" spans="2:22">
      <c r="B47" s="64"/>
      <c r="M47" s="56" t="s">
        <v>157</v>
      </c>
      <c r="N47" s="56"/>
      <c r="O47" s="56"/>
      <c r="P47" s="56"/>
      <c r="Q47" s="37"/>
      <c r="R47" s="56"/>
      <c r="S47" s="18"/>
      <c r="V47" s="57"/>
    </row>
    <row r="48" spans="2:22">
      <c r="B48" s="64"/>
      <c r="M48" s="36"/>
      <c r="N48" s="37"/>
      <c r="O48" s="37"/>
      <c r="P48" s="37"/>
      <c r="Q48" s="40"/>
      <c r="R48" s="38" t="s">
        <v>60</v>
      </c>
      <c r="S48" s="18" t="s">
        <v>27</v>
      </c>
      <c r="V48" s="57"/>
    </row>
    <row r="49" spans="2:24" ht="15.75">
      <c r="B49" s="64"/>
      <c r="M49" s="39"/>
      <c r="N49" s="40"/>
      <c r="O49" s="40"/>
      <c r="P49" s="40"/>
      <c r="Q49" s="43"/>
      <c r="R49" s="41">
        <f>SUM(M49:Q49)</f>
        <v>0</v>
      </c>
      <c r="S49" s="18" t="s">
        <v>28</v>
      </c>
      <c r="V49" s="57"/>
    </row>
    <row r="50" spans="2:24" ht="15.75">
      <c r="B50" s="64"/>
      <c r="M50" s="42"/>
      <c r="N50" s="43"/>
      <c r="O50" s="43"/>
      <c r="P50" s="43"/>
      <c r="Q50" s="82"/>
      <c r="R50" s="44">
        <f>SUM(M50:Q50)</f>
        <v>0</v>
      </c>
      <c r="S50" s="18" t="s">
        <v>79</v>
      </c>
      <c r="T50">
        <f>I39+R50</f>
        <v>0</v>
      </c>
      <c r="V50" s="72" t="e">
        <f>T50/U50</f>
        <v>#DIV/0!</v>
      </c>
    </row>
    <row r="51" spans="2:24"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  <c r="T51" s="66"/>
      <c r="U51" s="66"/>
      <c r="V51" s="68"/>
    </row>
    <row r="52" spans="2:24">
      <c r="S52" s="18"/>
    </row>
    <row r="53" spans="2:24" ht="18.75">
      <c r="S53" s="18"/>
      <c r="V53" s="73" t="e">
        <f>SUM(V4:V52)</f>
        <v>#DIV/0!</v>
      </c>
      <c r="W53">
        <v>12</v>
      </c>
      <c r="X53" s="74" t="e">
        <f>V53/W53</f>
        <v>#DIV/0!</v>
      </c>
    </row>
    <row r="54" spans="2:24">
      <c r="S54" s="18"/>
      <c r="V54" t="s">
        <v>94</v>
      </c>
      <c r="X54" t="s">
        <v>95</v>
      </c>
    </row>
    <row r="55" spans="2:24">
      <c r="S55" s="18"/>
      <c r="V55" t="s">
        <v>96</v>
      </c>
      <c r="X55" t="s">
        <v>97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G42:H42"/>
    <mergeCell ref="G40:H40"/>
    <mergeCell ref="I31:I32"/>
    <mergeCell ref="I34:I35"/>
    <mergeCell ref="I37:I38"/>
  </mergeCells>
  <printOptions horizontalCentered="1" verticalCentered="1"/>
  <pageMargins left="0" right="0" top="0" bottom="0" header="0" footer="0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workbookViewId="0">
      <selection activeCell="H19" sqref="H18:H19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2024</v>
      </c>
    </row>
    <row r="3" spans="1:17">
      <c r="B3" s="20" t="s">
        <v>15</v>
      </c>
      <c r="C3" s="20" t="s">
        <v>16</v>
      </c>
      <c r="D3" s="20" t="s">
        <v>17</v>
      </c>
      <c r="E3" s="20" t="s">
        <v>18</v>
      </c>
      <c r="F3" s="20" t="s">
        <v>19</v>
      </c>
      <c r="G3" s="20" t="s">
        <v>20</v>
      </c>
      <c r="H3" s="20" t="s">
        <v>21</v>
      </c>
      <c r="I3" s="20" t="s">
        <v>22</v>
      </c>
      <c r="J3" s="20" t="s">
        <v>23</v>
      </c>
      <c r="K3" s="20" t="s">
        <v>24</v>
      </c>
      <c r="L3" s="20" t="s">
        <v>25</v>
      </c>
      <c r="M3" s="20" t="s">
        <v>26</v>
      </c>
      <c r="N3" s="21" t="s">
        <v>59</v>
      </c>
      <c r="O3" s="21" t="s">
        <v>121</v>
      </c>
    </row>
    <row r="4" spans="1:17">
      <c r="A4" s="15" t="s">
        <v>86</v>
      </c>
      <c r="B4" s="15">
        <v>326</v>
      </c>
      <c r="C4" s="15">
        <v>347</v>
      </c>
      <c r="D4" s="15">
        <v>450</v>
      </c>
      <c r="E4" s="15">
        <v>335</v>
      </c>
      <c r="F4" s="15">
        <v>379</v>
      </c>
      <c r="G4" s="135">
        <v>381</v>
      </c>
      <c r="H4" s="15">
        <v>316</v>
      </c>
      <c r="I4" s="15">
        <v>311</v>
      </c>
      <c r="J4" s="15">
        <v>324</v>
      </c>
      <c r="K4" s="15">
        <v>415</v>
      </c>
      <c r="L4" s="15">
        <v>350</v>
      </c>
      <c r="M4" s="15">
        <v>260</v>
      </c>
      <c r="N4" s="22">
        <f t="shared" ref="N4:N5" si="0">SUM(B4:M4)</f>
        <v>4194</v>
      </c>
      <c r="O4" s="22">
        <f>N4</f>
        <v>4194</v>
      </c>
    </row>
    <row r="5" spans="1:17" ht="15" customHeight="1">
      <c r="A5" s="83" t="s">
        <v>119</v>
      </c>
      <c r="B5" s="15">
        <v>3</v>
      </c>
      <c r="C5" s="15">
        <v>0</v>
      </c>
      <c r="D5" s="15">
        <v>0</v>
      </c>
      <c r="E5" s="15">
        <v>6</v>
      </c>
      <c r="F5" s="15">
        <v>7</v>
      </c>
      <c r="G5" s="15">
        <v>6</v>
      </c>
      <c r="H5" s="15">
        <v>36</v>
      </c>
      <c r="I5" s="15">
        <v>0</v>
      </c>
      <c r="J5" s="15">
        <v>0</v>
      </c>
      <c r="K5" s="15">
        <v>5</v>
      </c>
      <c r="L5" s="15">
        <v>6</v>
      </c>
      <c r="M5" s="15">
        <v>0</v>
      </c>
      <c r="N5" s="22">
        <f t="shared" si="0"/>
        <v>69</v>
      </c>
    </row>
    <row r="6" spans="1:17" ht="22.5">
      <c r="A6" t="s">
        <v>62</v>
      </c>
      <c r="B6" s="23">
        <f>B4+B5</f>
        <v>329</v>
      </c>
      <c r="C6" s="23">
        <f t="shared" ref="C6:M6" si="1">C4+C5</f>
        <v>347</v>
      </c>
      <c r="D6" s="23">
        <f t="shared" si="1"/>
        <v>450</v>
      </c>
      <c r="E6" s="23">
        <f t="shared" si="1"/>
        <v>341</v>
      </c>
      <c r="F6" s="23">
        <f t="shared" si="1"/>
        <v>386</v>
      </c>
      <c r="G6" s="23">
        <f t="shared" si="1"/>
        <v>387</v>
      </c>
      <c r="H6" s="23">
        <f t="shared" si="1"/>
        <v>352</v>
      </c>
      <c r="I6" s="23">
        <f t="shared" si="1"/>
        <v>311</v>
      </c>
      <c r="J6" s="23">
        <f t="shared" si="1"/>
        <v>324</v>
      </c>
      <c r="K6" s="23">
        <f t="shared" si="1"/>
        <v>420</v>
      </c>
      <c r="L6" s="23">
        <f t="shared" si="1"/>
        <v>356</v>
      </c>
      <c r="M6" s="23">
        <f t="shared" si="1"/>
        <v>260</v>
      </c>
      <c r="N6" s="22">
        <f>SUM(B6:M6)</f>
        <v>4263</v>
      </c>
      <c r="O6" s="84" t="s">
        <v>76</v>
      </c>
    </row>
    <row r="7" spans="1:17">
      <c r="A7" t="s">
        <v>69</v>
      </c>
      <c r="B7" s="23">
        <v>105</v>
      </c>
      <c r="C7" s="23">
        <v>105</v>
      </c>
      <c r="D7" s="23">
        <v>109</v>
      </c>
      <c r="E7" s="23">
        <v>109</v>
      </c>
      <c r="F7" s="23">
        <v>105</v>
      </c>
      <c r="G7" s="23">
        <v>104</v>
      </c>
      <c r="H7" s="23">
        <v>100</v>
      </c>
      <c r="I7" s="23">
        <v>100</v>
      </c>
      <c r="J7" s="23">
        <v>102</v>
      </c>
      <c r="K7" s="23">
        <v>101</v>
      </c>
      <c r="L7" s="23">
        <v>101</v>
      </c>
      <c r="M7" s="23">
        <v>102</v>
      </c>
      <c r="N7" s="71">
        <f>SUM(B7:M7)</f>
        <v>1243</v>
      </c>
      <c r="O7" s="24">
        <f>N7/12</f>
        <v>103.58333333333333</v>
      </c>
    </row>
    <row r="8" spans="1:17">
      <c r="A8" t="s">
        <v>70</v>
      </c>
      <c r="B8" s="23">
        <v>374</v>
      </c>
      <c r="C8" s="23">
        <v>370</v>
      </c>
      <c r="D8" s="23">
        <v>378</v>
      </c>
      <c r="E8" s="23">
        <v>373</v>
      </c>
      <c r="F8" s="23">
        <v>364</v>
      </c>
      <c r="G8" s="23">
        <v>355</v>
      </c>
      <c r="H8" s="23">
        <v>344</v>
      </c>
      <c r="I8" s="23">
        <v>342</v>
      </c>
      <c r="J8" s="23">
        <v>348</v>
      </c>
      <c r="K8" s="23">
        <v>347</v>
      </c>
      <c r="L8" s="23">
        <v>353</v>
      </c>
      <c r="M8" s="23">
        <v>357</v>
      </c>
      <c r="N8" s="71">
        <f t="shared" ref="N8:N9" si="2">SUM(B8:M8)</f>
        <v>4305</v>
      </c>
      <c r="O8" s="24">
        <f t="shared" ref="O8:O9" si="3">N8/12</f>
        <v>358.75</v>
      </c>
    </row>
    <row r="9" spans="1:17">
      <c r="A9" t="s">
        <v>73</v>
      </c>
      <c r="B9" s="23">
        <v>147</v>
      </c>
      <c r="C9" s="23">
        <v>158</v>
      </c>
      <c r="D9" s="23">
        <v>160</v>
      </c>
      <c r="E9" s="23">
        <v>150</v>
      </c>
      <c r="F9" s="23">
        <v>147</v>
      </c>
      <c r="G9" s="23">
        <v>147</v>
      </c>
      <c r="H9" s="23">
        <v>141</v>
      </c>
      <c r="I9" s="23">
        <v>133</v>
      </c>
      <c r="J9" s="23">
        <v>144.125</v>
      </c>
      <c r="K9" s="23">
        <v>143</v>
      </c>
      <c r="L9" s="23">
        <v>135</v>
      </c>
      <c r="M9" s="23">
        <v>150</v>
      </c>
      <c r="N9" s="71">
        <f t="shared" si="2"/>
        <v>1755.125</v>
      </c>
      <c r="O9" s="24">
        <f t="shared" si="3"/>
        <v>146.26041666666666</v>
      </c>
    </row>
    <row r="11" spans="1:17">
      <c r="A11" t="s">
        <v>148</v>
      </c>
      <c r="B11">
        <f>B7*3.7</f>
        <v>388.5</v>
      </c>
      <c r="C11">
        <f>C7*3.7</f>
        <v>388.5</v>
      </c>
      <c r="D11">
        <f>D7*3.7</f>
        <v>403.3</v>
      </c>
      <c r="E11">
        <f t="shared" ref="E11:M11" si="4">E7*3.7</f>
        <v>403.3</v>
      </c>
      <c r="F11">
        <f t="shared" si="4"/>
        <v>388.5</v>
      </c>
      <c r="G11">
        <f t="shared" si="4"/>
        <v>384.8</v>
      </c>
      <c r="H11">
        <f t="shared" si="4"/>
        <v>370</v>
      </c>
      <c r="I11">
        <f t="shared" si="4"/>
        <v>370</v>
      </c>
      <c r="J11">
        <f t="shared" si="4"/>
        <v>377.40000000000003</v>
      </c>
      <c r="K11">
        <f t="shared" si="4"/>
        <v>373.70000000000005</v>
      </c>
      <c r="L11">
        <f t="shared" si="4"/>
        <v>373.70000000000005</v>
      </c>
      <c r="M11">
        <f t="shared" si="4"/>
        <v>377.40000000000003</v>
      </c>
      <c r="N11" s="71">
        <f>SUM(B11:M11)</f>
        <v>4599.0999999999995</v>
      </c>
      <c r="O11" s="24">
        <f>N11/12</f>
        <v>383.25833333333327</v>
      </c>
    </row>
    <row r="12" spans="1:17">
      <c r="A12">
        <v>2025</v>
      </c>
    </row>
    <row r="13" spans="1:17">
      <c r="B13" s="20" t="s">
        <v>15</v>
      </c>
      <c r="C13" s="20" t="s">
        <v>16</v>
      </c>
      <c r="D13" s="20" t="s">
        <v>17</v>
      </c>
      <c r="E13" s="20" t="s">
        <v>18</v>
      </c>
      <c r="F13" s="20" t="s">
        <v>19</v>
      </c>
      <c r="G13" s="20" t="s">
        <v>20</v>
      </c>
      <c r="H13" s="20" t="s">
        <v>21</v>
      </c>
      <c r="I13" s="20" t="s">
        <v>22</v>
      </c>
      <c r="J13" s="20" t="s">
        <v>23</v>
      </c>
      <c r="K13" s="20" t="s">
        <v>24</v>
      </c>
      <c r="L13" s="20" t="s">
        <v>25</v>
      </c>
      <c r="M13" s="20" t="s">
        <v>26</v>
      </c>
      <c r="N13" s="21" t="s">
        <v>59</v>
      </c>
      <c r="O13" s="21" t="s">
        <v>121</v>
      </c>
      <c r="Q13" s="15"/>
    </row>
    <row r="14" spans="1:17">
      <c r="A14" s="15" t="s">
        <v>86</v>
      </c>
      <c r="B14" s="15">
        <v>391</v>
      </c>
      <c r="C14" s="15">
        <v>338</v>
      </c>
      <c r="D14" s="15">
        <v>410</v>
      </c>
      <c r="E14" s="15"/>
      <c r="F14" s="15"/>
      <c r="G14" s="138"/>
      <c r="H14" s="15"/>
      <c r="I14" s="15"/>
      <c r="J14" s="15"/>
      <c r="K14" s="15"/>
      <c r="L14" s="15"/>
      <c r="M14" s="15"/>
      <c r="N14" s="22">
        <f t="shared" ref="N14:N15" si="5">SUM(B14:M14)</f>
        <v>1139</v>
      </c>
      <c r="O14" s="22">
        <f>N14</f>
        <v>1139</v>
      </c>
      <c r="Q14" s="15"/>
    </row>
    <row r="15" spans="1:17" ht="28.5" customHeight="1">
      <c r="A15" s="83" t="s">
        <v>119</v>
      </c>
      <c r="B15" s="15">
        <v>11</v>
      </c>
      <c r="C15" s="15">
        <v>0</v>
      </c>
      <c r="D15" s="15">
        <v>8</v>
      </c>
      <c r="E15" s="15"/>
      <c r="F15" s="15"/>
      <c r="G15" s="15"/>
      <c r="H15" s="15"/>
      <c r="I15" s="15"/>
      <c r="J15" s="15"/>
      <c r="K15" s="15"/>
      <c r="L15" s="15"/>
      <c r="M15" s="15"/>
      <c r="N15" s="22">
        <f t="shared" si="5"/>
        <v>19</v>
      </c>
      <c r="O15" s="136">
        <f>N14+N15</f>
        <v>1158</v>
      </c>
      <c r="P15" t="s">
        <v>62</v>
      </c>
    </row>
    <row r="16" spans="1:17" ht="22.5" customHeight="1">
      <c r="A16" t="s">
        <v>62</v>
      </c>
      <c r="B16" s="23">
        <f>B14+B15</f>
        <v>402</v>
      </c>
      <c r="C16" s="23">
        <f t="shared" ref="C16:M16" si="6">C14+C15</f>
        <v>338</v>
      </c>
      <c r="D16" s="23">
        <f t="shared" si="6"/>
        <v>418</v>
      </c>
      <c r="E16" s="23">
        <f t="shared" si="6"/>
        <v>0</v>
      </c>
      <c r="F16" s="23">
        <f t="shared" si="6"/>
        <v>0</v>
      </c>
      <c r="G16" s="23">
        <f t="shared" si="6"/>
        <v>0</v>
      </c>
      <c r="H16" s="23">
        <f t="shared" si="6"/>
        <v>0</v>
      </c>
      <c r="I16" s="23">
        <f t="shared" si="6"/>
        <v>0</v>
      </c>
      <c r="J16" s="23">
        <f t="shared" si="6"/>
        <v>0</v>
      </c>
      <c r="K16" s="23">
        <f t="shared" si="6"/>
        <v>0</v>
      </c>
      <c r="L16" s="23">
        <f t="shared" si="6"/>
        <v>0</v>
      </c>
      <c r="M16" s="23">
        <f t="shared" si="6"/>
        <v>0</v>
      </c>
      <c r="N16" s="22">
        <f>SUM(B16:M16)</f>
        <v>1158</v>
      </c>
      <c r="O16" s="84" t="s">
        <v>76</v>
      </c>
    </row>
    <row r="17" spans="1:15">
      <c r="A17" t="s">
        <v>69</v>
      </c>
      <c r="B17" s="23">
        <v>104</v>
      </c>
      <c r="C17" s="23">
        <v>105</v>
      </c>
      <c r="D17" s="23">
        <v>110</v>
      </c>
      <c r="E17" s="23"/>
      <c r="F17" s="23"/>
      <c r="G17" s="23"/>
      <c r="H17" s="23"/>
      <c r="I17" s="23"/>
      <c r="J17" s="23"/>
      <c r="K17" s="23"/>
      <c r="L17" s="23"/>
      <c r="M17" s="23"/>
      <c r="N17" s="71">
        <f>SUM(B17:M17)</f>
        <v>319</v>
      </c>
      <c r="O17" s="24">
        <f>N17/3</f>
        <v>106.33333333333333</v>
      </c>
    </row>
    <row r="18" spans="1:15">
      <c r="A18" t="s">
        <v>70</v>
      </c>
      <c r="B18" s="23">
        <v>360</v>
      </c>
      <c r="C18" s="23">
        <v>365</v>
      </c>
      <c r="D18" s="23">
        <v>374</v>
      </c>
      <c r="E18" s="23"/>
      <c r="F18" s="23"/>
      <c r="G18" s="23"/>
      <c r="H18" s="23"/>
      <c r="I18" s="23"/>
      <c r="J18" s="23"/>
      <c r="K18" s="23"/>
      <c r="L18" s="23"/>
      <c r="M18" s="23"/>
      <c r="N18" s="71">
        <f t="shared" ref="N18:N19" si="7">SUM(B18:M18)</f>
        <v>1099</v>
      </c>
      <c r="O18" s="24">
        <f t="shared" ref="O18:O19" si="8">N18/3</f>
        <v>366.33333333333331</v>
      </c>
    </row>
    <row r="19" spans="1:15">
      <c r="A19" t="s">
        <v>73</v>
      </c>
      <c r="B19" s="23">
        <v>148</v>
      </c>
      <c r="C19" s="23">
        <v>148</v>
      </c>
      <c r="D19" s="23">
        <v>158.33333333333334</v>
      </c>
      <c r="E19" s="23"/>
      <c r="F19" s="23"/>
      <c r="G19" s="23"/>
      <c r="H19" s="23"/>
      <c r="I19" s="23"/>
      <c r="J19" s="23"/>
      <c r="K19" s="23"/>
      <c r="L19" s="23"/>
      <c r="M19" s="23"/>
      <c r="N19" s="71">
        <f t="shared" si="7"/>
        <v>454.33333333333337</v>
      </c>
      <c r="O19" s="24">
        <f t="shared" si="8"/>
        <v>151.44444444444446</v>
      </c>
    </row>
    <row r="21" spans="1:15">
      <c r="A21" t="s">
        <v>148</v>
      </c>
      <c r="B21">
        <f>B17*3.7</f>
        <v>384.8</v>
      </c>
      <c r="C21">
        <f>C17*3.7</f>
        <v>388.5</v>
      </c>
      <c r="D21">
        <f>D17*3.7</f>
        <v>407</v>
      </c>
      <c r="E21">
        <f t="shared" ref="E21:M21" si="9">E17*3.7</f>
        <v>0</v>
      </c>
      <c r="F21">
        <f t="shared" si="9"/>
        <v>0</v>
      </c>
      <c r="G21">
        <f t="shared" si="9"/>
        <v>0</v>
      </c>
      <c r="H21">
        <f t="shared" si="9"/>
        <v>0</v>
      </c>
      <c r="I21">
        <f t="shared" si="9"/>
        <v>0</v>
      </c>
      <c r="J21">
        <f t="shared" si="9"/>
        <v>0</v>
      </c>
      <c r="K21">
        <f t="shared" si="9"/>
        <v>0</v>
      </c>
      <c r="L21">
        <f t="shared" si="9"/>
        <v>0</v>
      </c>
      <c r="M21">
        <f t="shared" si="9"/>
        <v>0</v>
      </c>
      <c r="N21" s="71">
        <f>SUM(B21:M21)</f>
        <v>1180.3</v>
      </c>
      <c r="O21" s="24">
        <f>N21/3</f>
        <v>393.43333333333334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Foglio1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2023-10-23T21:26:51Z</cp:lastPrinted>
  <dcterms:created xsi:type="dcterms:W3CDTF">2013-04-11T16:30:45Z</dcterms:created>
  <dcterms:modified xsi:type="dcterms:W3CDTF">2025-04-10T12:12:48Z</dcterms:modified>
</cp:coreProperties>
</file>